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ER Data website\MAYA\taxbizmantra site\Article\finance\"/>
    </mc:Choice>
  </mc:AlternateContent>
  <xr:revisionPtr revIDLastSave="0" documentId="13_ncr:1_{CDF64665-F415-4C97-A4EF-A0483C7C3618}" xr6:coauthVersionLast="47" xr6:coauthVersionMax="47" xr10:uidLastSave="{00000000-0000-0000-0000-000000000000}"/>
  <bookViews>
    <workbookView xWindow="-120" yWindow="-120" windowWidth="25440" windowHeight="15270" activeTab="3" xr2:uid="{00000000-000D-0000-FFFF-FFFF00000000}"/>
  </bookViews>
  <sheets>
    <sheet name="ReadMe" sheetId="6" r:id="rId1"/>
    <sheet name="Controls" sheetId="1" r:id="rId2"/>
    <sheet name="Receipts" sheetId="2" r:id="rId3"/>
    <sheet name="Disbursements" sheetId="3" r:id="rId4"/>
    <sheet name="TWCF_Summary" sheetId="4" r:id="rId5"/>
    <sheet name="Variance_Log" sheetId="5" r:id="rId6"/>
  </sheets>
  <definedNames>
    <definedName name="_xlnm.Print_Area" localSheetId="0">ReadMe!$A$1:$B$10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7" i="4" l="1"/>
  <c r="M37" i="4"/>
  <c r="L37" i="4"/>
  <c r="K37" i="4"/>
  <c r="J37" i="4"/>
  <c r="I37" i="4"/>
  <c r="H37" i="4"/>
  <c r="G37" i="4"/>
  <c r="F37" i="4"/>
  <c r="E37" i="4"/>
  <c r="D37" i="4"/>
  <c r="C37" i="4"/>
  <c r="B37" i="4"/>
  <c r="B36" i="4"/>
  <c r="C36" i="4" s="1"/>
  <c r="D36" i="4" s="1"/>
  <c r="E36" i="4" s="1"/>
  <c r="F36" i="4" s="1"/>
  <c r="G36" i="4" s="1"/>
  <c r="H36" i="4" s="1"/>
  <c r="I36" i="4" s="1"/>
  <c r="J36" i="4" s="1"/>
  <c r="K36" i="4" s="1"/>
  <c r="L36" i="4" s="1"/>
  <c r="M36" i="4" s="1"/>
  <c r="N36" i="4" s="1"/>
  <c r="C35" i="4"/>
  <c r="D35" i="4" s="1"/>
  <c r="E35" i="4" s="1"/>
  <c r="F35" i="4" s="1"/>
  <c r="G35" i="4" s="1"/>
  <c r="H35" i="4" s="1"/>
  <c r="I35" i="4" s="1"/>
  <c r="J35" i="4" s="1"/>
  <c r="K35" i="4" s="1"/>
  <c r="L35" i="4" s="1"/>
  <c r="M35" i="4" s="1"/>
  <c r="N35" i="4" s="1"/>
  <c r="B35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N17" i="4"/>
  <c r="N29" i="4" s="1"/>
  <c r="M17" i="4"/>
  <c r="M29" i="4" s="1"/>
  <c r="L17" i="4"/>
  <c r="L29" i="4" s="1"/>
  <c r="K17" i="4"/>
  <c r="K29" i="4" s="1"/>
  <c r="J17" i="4"/>
  <c r="J29" i="4" s="1"/>
  <c r="I17" i="4"/>
  <c r="I29" i="4" s="1"/>
  <c r="H17" i="4"/>
  <c r="H29" i="4" s="1"/>
  <c r="G17" i="4"/>
  <c r="G29" i="4" s="1"/>
  <c r="F17" i="4"/>
  <c r="F29" i="4" s="1"/>
  <c r="E17" i="4"/>
  <c r="E29" i="4" s="1"/>
  <c r="D17" i="4"/>
  <c r="D29" i="4" s="1"/>
  <c r="C17" i="4"/>
  <c r="C29" i="4" s="1"/>
  <c r="B17" i="4"/>
  <c r="B29" i="4" s="1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N9" i="4"/>
  <c r="M9" i="4"/>
  <c r="L9" i="4"/>
  <c r="K9" i="4"/>
  <c r="J9" i="4"/>
  <c r="I9" i="4"/>
  <c r="H9" i="4"/>
  <c r="G9" i="4"/>
  <c r="F9" i="4"/>
  <c r="E9" i="4"/>
  <c r="D9" i="4"/>
  <c r="C9" i="4"/>
  <c r="B9" i="4"/>
  <c r="N8" i="4"/>
  <c r="M8" i="4"/>
  <c r="L8" i="4"/>
  <c r="K8" i="4"/>
  <c r="J8" i="4"/>
  <c r="I8" i="4"/>
  <c r="H8" i="4"/>
  <c r="G8" i="4"/>
  <c r="F8" i="4"/>
  <c r="E8" i="4"/>
  <c r="D8" i="4"/>
  <c r="C8" i="4"/>
  <c r="B8" i="4"/>
  <c r="N7" i="4"/>
  <c r="N14" i="4" s="1"/>
  <c r="N31" i="4" s="1"/>
  <c r="M7" i="4"/>
  <c r="M14" i="4" s="1"/>
  <c r="M31" i="4" s="1"/>
  <c r="L7" i="4"/>
  <c r="L14" i="4" s="1"/>
  <c r="K7" i="4"/>
  <c r="K14" i="4" s="1"/>
  <c r="J7" i="4"/>
  <c r="J14" i="4" s="1"/>
  <c r="I7" i="4"/>
  <c r="I14" i="4" s="1"/>
  <c r="H7" i="4"/>
  <c r="H14" i="4" s="1"/>
  <c r="G7" i="4"/>
  <c r="G14" i="4" s="1"/>
  <c r="F7" i="4"/>
  <c r="F14" i="4" s="1"/>
  <c r="E7" i="4"/>
  <c r="E14" i="4" s="1"/>
  <c r="E31" i="4" s="1"/>
  <c r="D7" i="4"/>
  <c r="D14" i="4" s="1"/>
  <c r="D31" i="4" s="1"/>
  <c r="C7" i="4"/>
  <c r="C14" i="4" s="1"/>
  <c r="C31" i="4" s="1"/>
  <c r="B7" i="4"/>
  <c r="B14" i="4" s="1"/>
  <c r="B31" i="4" s="1"/>
  <c r="B4" i="4"/>
  <c r="B32" i="4" l="1"/>
  <c r="F31" i="4"/>
  <c r="H31" i="4"/>
  <c r="G31" i="4"/>
  <c r="I31" i="4"/>
  <c r="J31" i="4"/>
  <c r="K31" i="4"/>
  <c r="L31" i="4"/>
  <c r="B38" i="4" l="1"/>
  <c r="B39" i="4" s="1"/>
  <c r="C4" i="4"/>
  <c r="C32" i="4" s="1"/>
  <c r="C38" i="4" l="1"/>
  <c r="C39" i="4" s="1"/>
  <c r="D4" i="4"/>
  <c r="D32" i="4" s="1"/>
  <c r="D38" i="4" l="1"/>
  <c r="D39" i="4" s="1"/>
  <c r="E4" i="4"/>
  <c r="E32" i="4" s="1"/>
  <c r="F4" i="4" l="1"/>
  <c r="F32" i="4" s="1"/>
  <c r="E38" i="4"/>
  <c r="E39" i="4" s="1"/>
  <c r="F38" i="4" l="1"/>
  <c r="F39" i="4" s="1"/>
  <c r="G4" i="4"/>
  <c r="G32" i="4" s="1"/>
  <c r="G38" i="4" l="1"/>
  <c r="G39" i="4" s="1"/>
  <c r="H4" i="4"/>
  <c r="H32" i="4" s="1"/>
  <c r="I4" i="4" l="1"/>
  <c r="I32" i="4" s="1"/>
  <c r="H38" i="4"/>
  <c r="H39" i="4" s="1"/>
  <c r="I38" i="4" l="1"/>
  <c r="I39" i="4" s="1"/>
  <c r="J4" i="4"/>
  <c r="J32" i="4" s="1"/>
  <c r="J38" i="4" l="1"/>
  <c r="J39" i="4" s="1"/>
  <c r="K4" i="4"/>
  <c r="K32" i="4" s="1"/>
  <c r="L4" i="4" l="1"/>
  <c r="L32" i="4" s="1"/>
  <c r="K38" i="4"/>
  <c r="K39" i="4" s="1"/>
  <c r="L38" i="4" l="1"/>
  <c r="L39" i="4" s="1"/>
  <c r="M4" i="4"/>
  <c r="M32" i="4" s="1"/>
  <c r="M38" i="4" l="1"/>
  <c r="M39" i="4" s="1"/>
  <c r="N4" i="4"/>
  <c r="N32" i="4" s="1"/>
  <c r="N38" i="4" s="1"/>
  <c r="N39" i="4" s="1"/>
</calcChain>
</file>

<file path=xl/sharedStrings.xml><?xml version="1.0" encoding="utf-8"?>
<sst xmlns="http://schemas.openxmlformats.org/spreadsheetml/2006/main" count="172" uniqueCount="115">
  <si>
    <t>Value</t>
  </si>
  <si>
    <t>Start Date (W1 Monday)</t>
  </si>
  <si>
    <t>Scenario Receipts Multiplier</t>
  </si>
  <si>
    <t>Scenario Disbursements Multiplier</t>
  </si>
  <si>
    <t>Opening Cash (W1)</t>
  </si>
  <si>
    <t>Undrawn OD/CC (Opening)</t>
  </si>
  <si>
    <t>DIP/Extra Facility Limit</t>
  </si>
  <si>
    <t>DIP Availability (Opening)</t>
  </si>
  <si>
    <t>Minimum Buffer / Covenant</t>
  </si>
  <si>
    <t>New Sales Early % via UPI/TReDS (lands W+2)</t>
  </si>
  <si>
    <t>New Sales Remainder % (lands W+4)</t>
  </si>
  <si>
    <t>AR 0-30 Pattern (%)</t>
  </si>
  <si>
    <t>AR 31-60 Pattern (%)</t>
  </si>
  <si>
    <t>AR 61-90 Pattern (%)</t>
  </si>
  <si>
    <t>AR &gt;90 Pattern (%)</t>
  </si>
  <si>
    <t>GST due week (e.g., W3,W7,W11)</t>
  </si>
  <si>
    <t>TDS due week</t>
  </si>
  <si>
    <t>PF/ESI due week</t>
  </si>
  <si>
    <t>2025-09-06</t>
  </si>
  <si>
    <t>10,30,35,20,5</t>
  </si>
  <si>
    <t>0,0,20,40,30,10</t>
  </si>
  <si>
    <t>0,10,20,30,30,10</t>
  </si>
  <si>
    <t>0,0,10,30,30,30</t>
  </si>
  <si>
    <t>W3,W7,W11</t>
  </si>
  <si>
    <t>W2,W6,W10</t>
  </si>
  <si>
    <t>Line Item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</si>
  <si>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</si>
  <si>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</si>
  <si>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</si>
  <si>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</si>
  <si>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</si>
  <si>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</si>
  <si>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</si>
  <si>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</si>
  <si>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</si>
  <si>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</si>
  <si>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</si>
  <si>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</si>
  <si>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</si>
  <si>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A/R Collections: 0–30 bucket</t>
  </si>
  <si>
    <t>A/R Collections: 31–60 bucket</t>
  </si>
  <si>
    <t>A/R Collections: 61–90 bucket</t>
  </si>
  <si>
    <t>A/R Collections: &gt;90 bucket</t>
  </si>
  <si>
    <t>Collections from New Sales (UPI/TReDS W+2)</t>
  </si>
  <si>
    <t>Collections from New Sales (W+4)</t>
  </si>
  <si>
    <t>Cash Sales / Advance Receipts</t>
  </si>
  <si>
    <t>Treasury Income (Interest/Dividends)</t>
  </si>
  <si>
    <t>Redemptions/Maturities (Principal)</t>
  </si>
  <si>
    <t>Other Receipts</t>
  </si>
  <si>
    <t>Financing Inflows: OD/CC Draw</t>
  </si>
  <si>
    <t>Financing Inflows: DIP Draw</t>
  </si>
  <si>
    <t>Vendors: MSME (priority)</t>
  </si>
  <si>
    <t>Vendors: Non-MSME / Others</t>
  </si>
  <si>
    <t>Payroll</t>
  </si>
  <si>
    <t>Rent &amp; Utilities</t>
  </si>
  <si>
    <t>Statutory: GST</t>
  </si>
  <si>
    <t>Statutory: TDS</t>
  </si>
  <si>
    <t>Statutory: PF/ESI</t>
  </si>
  <si>
    <t>Interest (OD/CC/DIP/Loans)</t>
  </si>
  <si>
    <t>Capex</t>
  </si>
  <si>
    <t>Temporary Investments Placed</t>
  </si>
  <si>
    <t>Other Disbursements</t>
  </si>
  <si>
    <t>Financing Outflows: OD/CC Repayment</t>
  </si>
  <si>
    <t>Financing Outflows: DIP Repayment</t>
  </si>
  <si>
    <t>Opening Cash</t>
  </si>
  <si>
    <t>RECEIPTS</t>
  </si>
  <si>
    <t>A/R Collections</t>
  </si>
  <si>
    <t>New Sales Collections</t>
  </si>
  <si>
    <t>Cash Sales / Advances</t>
  </si>
  <si>
    <t>Treasury Income</t>
  </si>
  <si>
    <t>Financing Inflows (OD/CC + DIP)</t>
  </si>
  <si>
    <t>Total Receipts</t>
  </si>
  <si>
    <t>DISBURSEMENTS</t>
  </si>
  <si>
    <t>Vendors (MSME)</t>
  </si>
  <si>
    <t>Vendors (Non-MSME/Others)</t>
  </si>
  <si>
    <t>Financing Outflows (OD/CC + DIP)</t>
  </si>
  <si>
    <t>Total Disbursements</t>
  </si>
  <si>
    <t>Net Cash Flow (Receipts − Disbursements)</t>
  </si>
  <si>
    <t>Closing Cash</t>
  </si>
  <si>
    <t>Liquidity Headroom</t>
  </si>
  <si>
    <t>Undrawn OD/CC (End of Week)</t>
  </si>
  <si>
    <t>DIP Availability (End of Week)</t>
  </si>
  <si>
    <t>Headroom = Closing + Undrawn + DIP Avail − Buffer</t>
  </si>
  <si>
    <t>Breach Flag</t>
  </si>
  <si>
    <t>Week</t>
  </si>
  <si>
    <t>Forecast</t>
  </si>
  <si>
    <t>Actual</t>
  </si>
  <si>
    <t>Variance</t>
  </si>
  <si>
    <t>Owner</t>
  </si>
  <si>
    <t>Action</t>
  </si>
  <si>
    <t>Due Date</t>
  </si>
  <si>
    <t>Topic</t>
  </si>
  <si>
    <t>Notes</t>
  </si>
  <si>
    <t>Purpose</t>
  </si>
  <si>
    <t>Flow</t>
  </si>
  <si>
    <t>AR Patterns</t>
  </si>
  <si>
    <t>New Sales</t>
  </si>
  <si>
    <t>Treasury</t>
  </si>
  <si>
    <t>Compliance</t>
  </si>
  <si>
    <t>Scenarios</t>
  </si>
  <si>
    <t>Print</t>
  </si>
  <si>
    <t>DIP-style 13-week cash view for lenders/boards/CFOs. Blue = inputs. Grey = formulas. Weeks are W1–W13.</t>
  </si>
  <si>
    <t>Enter Opening Cash &amp; facilities in Controls. Fill Receipts &amp; Disbursements (blue rows). Summary computes Closing Cash &amp; Headroom.</t>
  </si>
  <si>
    <t>In Controls, define % patterns per ageing bucket; ensure totals ~100%. Move 1–2% to Weeks 6–8 to reflect disputes.</t>
  </si>
  <si>
    <t>Set early % via UPI/TReDS (W+2) and remainder (W+4).</t>
  </si>
  <si>
    <t>Use: (1) Temporary investments placed (outflow), (2) Treasury income (interest), (3) Redemptions/maturities (principal).</t>
  </si>
  <si>
    <t>Anchor MSME, GST, TDS, PF/ESI in Disbursements first.</t>
  </si>
  <si>
    <t>Use Controls multipliers (Receipts/Disbursements) to create Base/Tight/Stretch views.</t>
  </si>
  <si>
    <t>Log ≥±10% or ≥₹25 lakh variances weekly; include owner &amp; fix-by date.</t>
  </si>
  <si>
    <t>TWCF_Summary fits to one page landscape for lender packs.</t>
  </si>
  <si>
    <t>Controls (Edit blue cells only)</t>
  </si>
  <si>
    <t>Receipts (₹ crore) — blue cells are inputs; totals roll to Summary</t>
  </si>
  <si>
    <t>Disbursements (₹ crore) — blue cells are inputs; totals roll to Summary</t>
  </si>
  <si>
    <t>13-Week Cash Flow — DIP/Lender View (India)</t>
  </si>
  <si>
    <t>All figures in ₹ crore. Weeks roll forward each Friday.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</si>
</sst>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\-#,##0.0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66666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6F3FF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164" fontId="0" fillId="0" borderId="0" xfId="0" applyNumberFormat="1"/>
    <xf numFmtId="0" fontId="3" fillId="0" borderId="0" xfId="0" applyFont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2" fillId="3" borderId="0" xfId="0" applyFont="1" applyFill="1"/>
    <xf numFmtId="0" fontId="4" fillId="0" borderId="1" xfId="0" applyFont="1" applyBorder="1"/>
    <xf numFmtId="0" fontId="5" fillId="4" borderId="1" xfId="0" applyFont="1" applyFill="1" applyBorder="1" applyAlignment="1">
      <alignment horizontal="center" vertical="top"/>
    </xf>
  </cellXfs>
  <cellStyles count="1">
    <cellStyle name="Normal" xfId="0" builtinId="0"/>
  </cellStyles>
  <dxfs count="6"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DDEBF7"/>
        </patternFill>
      </fill>
    </dxf>
    <dxf>
      <fill>
        <patternFill>
          <bgColor rgb="FFDDEBF7"/>
        </patternFill>
      </fill>
    </dxf>
    <dxf>
      <fill>
        <patternFill>
          <bgColor rgb="FFDDEBF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2060"/>
  </sheetPr>
  <dimension ref="A1:B10"/>
  <sheetViews>
    <sheetView showGridLines="0" view="pageBreakPreview" zoomScaleNormal="100" zoomScaleSheetLayoutView="100" workbookViewId="0">
      <selection activeCell="B22" sqref="B22"/>
    </sheetView>
  </sheetViews>
  <sheetFormatPr defaultRowHeight="15" x14ac:dyDescent="0.25"/>
  <cols>
    <col min="1" max="1" width="30.28515625" customWidth="1"/>
    <col min="2" max="2" width="127.7109375" customWidth="1"/>
  </cols>
  <sheetData>
    <row r="1" spans="1:2" ht="15.75" x14ac:dyDescent="0.25">
      <c r="A1" s="9" t="s">
        <v>91</v>
      </c>
      <c r="B1" s="9" t="s">
        <v>92</v>
      </c>
    </row>
    <row r="2" spans="1:2" ht="15.75" x14ac:dyDescent="0.25">
      <c r="A2" s="8" t="s">
        <v>93</v>
      </c>
      <c r="B2" s="8" t="s">
        <v>101</v>
      </c>
    </row>
    <row r="3" spans="1:2" ht="15.75" x14ac:dyDescent="0.25">
      <c r="A3" s="8" t="s">
        <v>94</v>
      </c>
      <c r="B3" s="8" t="s">
        <v>102</v>
      </c>
    </row>
    <row r="4" spans="1:2" ht="15.75" x14ac:dyDescent="0.25">
      <c r="A4" s="8" t="s">
        <v>95</v>
      </c>
      <c r="B4" s="8" t="s">
        <v>103</v>
      </c>
    </row>
    <row r="5" spans="1:2" ht="15.75" x14ac:dyDescent="0.25">
      <c r="A5" s="8" t="s">
        <v>96</v>
      </c>
      <c r="B5" s="8" t="s">
        <v>104</v>
      </c>
    </row>
    <row r="6" spans="1:2" ht="15.75" x14ac:dyDescent="0.25">
      <c r="A6" s="8" t="s">
        <v>97</v>
      </c>
      <c r="B6" s="8" t="s">
        <v>105</v>
      </c>
    </row>
    <row r="7" spans="1:2" ht="15.75" x14ac:dyDescent="0.25">
      <c r="A7" s="8" t="s">
        <v>98</v>
      </c>
      <c r="B7" s="8" t="s">
        <v>106</v>
      </c>
    </row>
    <row r="8" spans="1:2" ht="15.75" x14ac:dyDescent="0.25">
      <c r="A8" s="8" t="s">
        <v>99</v>
      </c>
      <c r="B8" s="8" t="s">
        <v>107</v>
      </c>
    </row>
    <row r="9" spans="1:2" ht="15.75" x14ac:dyDescent="0.25">
      <c r="A9" s="8" t="s">
        <v>87</v>
      </c>
      <c r="B9" s="8" t="s">
        <v>108</v>
      </c>
    </row>
    <row r="10" spans="1:2" ht="15.75" x14ac:dyDescent="0.25">
      <c r="A10" s="8" t="s">
        <v>100</v>
      </c>
      <c r="B10" s="8" t="s">
        <v>109</v>
      </c>
    </row>
  </sheetData>
  <pageMargins left="0.7" right="0.7" top="0.75" bottom="0.7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B18"/>
  <sheetViews>
    <sheetView workbookViewId="0">
      <selection activeCell="C24" sqref="C24"/>
    </sheetView>
  </sheetViews>
  <sheetFormatPr defaultRowHeight="15" x14ac:dyDescent="0.25"/>
  <cols>
    <col min="1" max="1" width="34.7109375" customWidth="1"/>
    <col min="2" max="2" width="42.7109375" customWidth="1"/>
  </cols>
  <sheetData>
    <row r="1" spans="1:2" ht="18.75" x14ac:dyDescent="0.3">
      <c r="A1" s="1" t="s">
        <v>110</v>
      </c>
      <c r="B1" s="2" t="s">
        <v>0</v>
      </c>
    </row>
    <row r="2" spans="1:2" x14ac:dyDescent="0.25">
      <c r="A2" t="s">
        <v>1</v>
      </c>
      <c r="B2" t="s">
        <v>18</v>
      </c>
    </row>
    <row r="3" spans="1:2" x14ac:dyDescent="0.25">
      <c r="A3" t="s">
        <v>2</v>
      </c>
      <c r="B3">
        <v>1</v>
      </c>
    </row>
    <row r="4" spans="1:2" x14ac:dyDescent="0.25">
      <c r="A4" t="s">
        <v>3</v>
      </c>
      <c r="B4">
        <v>1</v>
      </c>
    </row>
    <row r="5" spans="1:2" x14ac:dyDescent="0.25">
      <c r="A5" t="s">
        <v>4</v>
      </c>
      <c r="B5">
        <v>12</v>
      </c>
    </row>
    <row r="6" spans="1:2" x14ac:dyDescent="0.25">
      <c r="A6" t="s">
        <v>5</v>
      </c>
      <c r="B6">
        <v>20</v>
      </c>
    </row>
    <row r="7" spans="1:2" x14ac:dyDescent="0.25">
      <c r="A7" t="s">
        <v>6</v>
      </c>
      <c r="B7">
        <v>50</v>
      </c>
    </row>
    <row r="8" spans="1:2" x14ac:dyDescent="0.25">
      <c r="A8" t="s">
        <v>7</v>
      </c>
      <c r="B8">
        <v>50</v>
      </c>
    </row>
    <row r="9" spans="1:2" x14ac:dyDescent="0.25">
      <c r="A9" t="s">
        <v>8</v>
      </c>
      <c r="B9">
        <v>5.3</v>
      </c>
    </row>
    <row r="10" spans="1:2" x14ac:dyDescent="0.25">
      <c r="A10" t="s">
        <v>9</v>
      </c>
      <c r="B10">
        <v>0.3</v>
      </c>
    </row>
    <row r="11" spans="1:2" x14ac:dyDescent="0.25">
      <c r="A11" t="s">
        <v>10</v>
      </c>
      <c r="B11">
        <v>0.7</v>
      </c>
    </row>
    <row r="12" spans="1:2" x14ac:dyDescent="0.25">
      <c r="A12" t="s">
        <v>11</v>
      </c>
      <c r="B12" t="s">
        <v>19</v>
      </c>
    </row>
    <row r="13" spans="1:2" x14ac:dyDescent="0.25">
      <c r="A13" t="s">
        <v>12</v>
      </c>
      <c r="B13" t="s">
        <v>20</v>
      </c>
    </row>
    <row r="14" spans="1:2" x14ac:dyDescent="0.25">
      <c r="A14" t="s">
        <v>13</v>
      </c>
      <c r="B14" t="s">
        <v>21</v>
      </c>
    </row>
    <row r="15" spans="1:2" x14ac:dyDescent="0.25">
      <c r="A15" t="s">
        <v>14</v>
      </c>
      <c r="B15" t="s">
        <v>22</v>
      </c>
    </row>
    <row r="16" spans="1:2" x14ac:dyDescent="0.25">
      <c r="A16" t="s">
        <v>15</v>
      </c>
      <c r="B16" t="s">
        <v>23</v>
      </c>
    </row>
    <row r="17" spans="1:2" x14ac:dyDescent="0.25">
      <c r="A17" t="s">
        <v>16</v>
      </c>
      <c r="B17" t="s">
        <v>24</v>
      </c>
    </row>
    <row r="18" spans="1:2" x14ac:dyDescent="0.25">
      <c r="A18" t="s">
        <v>17</v>
      </c>
      <c r="B18" t="s">
        <v>23</v>
      </c>
    </row>
  </sheetData>
  <conditionalFormatting sqref="B2:B100">
    <cfRule type="notContainsBlanks" dxfId="5" priority="1">
      <formula>LEN(TRIM(B2))&gt;0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N1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40.7109375" customWidth="1"/>
    <col min="2" max="14" width="12.7109375" style="3" customWidth="1"/>
  </cols>
  <sheetData>
    <row r="1" spans="1:14" ht="18.75" x14ac:dyDescent="0.3">
      <c r="A1" s="1" t="s">
        <v>111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</row>
    <row r="2" spans="1:14" x14ac:dyDescent="0.25">
      <c r="A2" t="s">
        <v>39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</row>
    <row r="3" spans="1:14" x14ac:dyDescent="0.25">
      <c r="A3" t="s">
        <v>40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</row>
    <row r="4" spans="1:14" x14ac:dyDescent="0.25">
      <c r="A4" t="s">
        <v>41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 x14ac:dyDescent="0.25">
      <c r="A5" t="s">
        <v>42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</row>
    <row r="6" spans="1:14" x14ac:dyDescent="0.25">
      <c r="A6" t="s">
        <v>43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</row>
    <row r="7" spans="1:14" x14ac:dyDescent="0.25">
      <c r="A7" t="s">
        <v>44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</row>
    <row r="8" spans="1:14" x14ac:dyDescent="0.25">
      <c r="A8" t="s">
        <v>45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</row>
    <row r="9" spans="1:14" x14ac:dyDescent="0.25">
      <c r="A9" t="s">
        <v>46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</row>
    <row r="10" spans="1:14" x14ac:dyDescent="0.25">
      <c r="A10" t="s">
        <v>47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</row>
    <row r="11" spans="1:14" x14ac:dyDescent="0.25">
      <c r="A11" t="s">
        <v>48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</row>
    <row r="12" spans="1:14" x14ac:dyDescent="0.25">
      <c r="A12" t="s">
        <v>49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</row>
    <row r="13" spans="1:14" x14ac:dyDescent="0.25">
      <c r="A13" t="s">
        <v>50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</row>
  </sheetData>
  <conditionalFormatting sqref="B2:N13">
    <cfRule type="notContainsBlanks" dxfId="4" priority="1">
      <formula>LEN(TRIM(B2))&gt;0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N1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3" sqref="E3"/>
    </sheetView>
  </sheetViews>
  <sheetFormatPr defaultRowHeight="15" x14ac:dyDescent="0.25"/>
  <cols>
    <col min="1" max="1" width="40.7109375" customWidth="1"/>
    <col min="2" max="14" width="12.7109375" style="3" customWidth="1"/>
  </cols>
  <sheetData>
    <row r="1" spans="1:14" ht="18.75" x14ac:dyDescent="0.3">
      <c r="A1" s="1" t="s">
        <v>112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</row>
    <row r="2" spans="1:14" x14ac:dyDescent="0.25">
      <c r="A2" t="s">
        <v>51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</row>
    <row r="3" spans="1:14" x14ac:dyDescent="0.25">
      <c r="A3" t="s">
        <v>52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</row>
    <row r="4" spans="1:14" x14ac:dyDescent="0.25">
      <c r="A4" t="s">
        <v>53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 x14ac:dyDescent="0.25">
      <c r="A5" t="s">
        <v>54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</row>
    <row r="6" spans="1:14" x14ac:dyDescent="0.25">
      <c r="A6" t="s">
        <v>55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</row>
    <row r="7" spans="1:14" x14ac:dyDescent="0.25">
      <c r="A7" t="s">
        <v>56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</row>
    <row r="8" spans="1:14" x14ac:dyDescent="0.25">
      <c r="A8" t="s">
        <v>57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</row>
    <row r="9" spans="1:14" x14ac:dyDescent="0.25">
      <c r="A9" t="s">
        <v>58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</row>
    <row r="10" spans="1:14" x14ac:dyDescent="0.25">
      <c r="A10" t="s">
        <v>59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</row>
    <row r="11" spans="1:14" x14ac:dyDescent="0.25">
      <c r="A11" t="s">
        <v>60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</row>
    <row r="12" spans="1:14" x14ac:dyDescent="0.25">
      <c r="A12" t="s">
        <v>61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</row>
    <row r="13" spans="1:14" x14ac:dyDescent="0.25">
      <c r="A13" t="s">
        <v>62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</row>
    <row r="14" spans="1:14" x14ac:dyDescent="0.25">
      <c r="A14" t="s">
        <v>63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</row>
  </sheetData>
  <conditionalFormatting sqref="B2:N14">
    <cfRule type="notContainsBlanks" dxfId="3" priority="1">
      <formula>LEN(TRIM(B2))&gt;0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2060"/>
    <pageSetUpPr fitToPage="1"/>
  </sheetPr>
  <dimension ref="A1:N39"/>
  <sheetViews>
    <sheetView workbookViewId="0">
      <pane xSplit="1" ySplit="3" topLeftCell="B16" activePane="bottomRight" state="frozen"/>
      <selection pane="topRight" activeCell="B1" sqref="B1"/>
      <selection pane="bottomLeft" activeCell="A4" sqref="A4"/>
      <selection pane="bottomRight" activeCell="D20" sqref="D20"/>
    </sheetView>
  </sheetViews>
  <sheetFormatPr defaultRowHeight="15" x14ac:dyDescent="0.25"/>
  <cols>
    <col min="1" max="1" width="42.7109375" customWidth="1"/>
    <col min="2" max="14" width="12.7109375" style="3" customWidth="1"/>
  </cols>
  <sheetData>
    <row r="1" spans="1:14" ht="18.75" x14ac:dyDescent="0.3">
      <c r="A1" s="1" t="s">
        <v>113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</row>
    <row r="2" spans="1:14" x14ac:dyDescent="0.25">
      <c r="A2" s="4" t="s">
        <v>114</v>
      </c>
    </row>
    <row r="3" spans="1:14" x14ac:dyDescent="0.25">
      <c r="B3" s="5" t="s">
        <v>26</v>
      </c>
      <c r="C3" s="5" t="s">
        <v>27</v>
      </c>
      <c r="D3" s="5" t="s">
        <v>28</v>
      </c>
      <c r="E3" s="5" t="s">
        <v>29</v>
      </c>
      <c r="F3" s="5" t="s">
        <v>30</v>
      </c>
      <c r="G3" s="5" t="s">
        <v>31</v>
      </c>
      <c r="H3" s="5" t="s">
        <v>32</v>
      </c>
      <c r="I3" s="5" t="s">
        <v>33</v>
      </c>
      <c r="J3" s="5" t="s">
        <v>34</v>
      </c>
      <c r="K3" s="5" t="s">
        <v>35</v>
      </c>
      <c r="L3" s="5" t="s">
        <v>36</v>
      </c>
      <c r="M3" s="5" t="s">
        <v>37</v>
      </c>
      <c r="N3" s="5" t="s">
        <v>38</v>
      </c>
    </row>
    <row r="4" spans="1:14" x14ac:dyDescent="0.25">
      <c r="A4" s="6" t="s">
        <v>64</v>
      </c>
      <c r="B4" s="3">
        <f>Controls!$B$4</f>
        <v>1</v>
      </c>
      <c r="C4" s="3">
        <f t="shared" ref="C4:N4" si="0">B32</f>
        <v>1</v>
      </c>
      <c r="D4" s="3">
        <f t="shared" si="0"/>
        <v>1</v>
      </c>
      <c r="E4" s="3">
        <f t="shared" si="0"/>
        <v>1</v>
      </c>
      <c r="F4" s="3">
        <f t="shared" si="0"/>
        <v>1</v>
      </c>
      <c r="G4" s="3">
        <f t="shared" si="0"/>
        <v>1</v>
      </c>
      <c r="H4" s="3">
        <f t="shared" si="0"/>
        <v>1</v>
      </c>
      <c r="I4" s="3">
        <f t="shared" si="0"/>
        <v>1</v>
      </c>
      <c r="J4" s="3">
        <f t="shared" si="0"/>
        <v>1</v>
      </c>
      <c r="K4" s="3">
        <f t="shared" si="0"/>
        <v>1</v>
      </c>
      <c r="L4" s="3">
        <f t="shared" si="0"/>
        <v>1</v>
      </c>
      <c r="M4" s="3">
        <f t="shared" si="0"/>
        <v>1</v>
      </c>
      <c r="N4" s="3">
        <f t="shared" si="0"/>
        <v>1</v>
      </c>
    </row>
    <row r="5" spans="1:14" x14ac:dyDescent="0.25">
      <c r="A5" t="s">
        <v>66</v>
      </c>
    </row>
    <row r="6" spans="1:14" x14ac:dyDescent="0.25">
      <c r="A6" s="7" t="s">
        <v>65</v>
      </c>
    </row>
    <row r="7" spans="1:14" x14ac:dyDescent="0.25">
      <c r="A7" t="s">
        <v>66</v>
      </c>
      <c r="B7" s="3">
        <f>SUM(Receipts!B2:'Receipts'!B5)</f>
        <v>0</v>
      </c>
      <c r="C7" s="3">
        <f>SUM(Receipts!C2:'Receipts'!C5)</f>
        <v>0</v>
      </c>
      <c r="D7" s="3">
        <f>SUM(Receipts!D2:'Receipts'!D5)</f>
        <v>0</v>
      </c>
      <c r="E7" s="3">
        <f>SUM(Receipts!E2:'Receipts'!E5)</f>
        <v>0</v>
      </c>
      <c r="F7" s="3">
        <f>SUM(Receipts!F2:'Receipts'!F5)</f>
        <v>0</v>
      </c>
      <c r="G7" s="3">
        <f>SUM(Receipts!G2:'Receipts'!G5)</f>
        <v>0</v>
      </c>
      <c r="H7" s="3">
        <f>SUM(Receipts!H2:'Receipts'!H5)</f>
        <v>0</v>
      </c>
      <c r="I7" s="3">
        <f>SUM(Receipts!I2:'Receipts'!I5)</f>
        <v>0</v>
      </c>
      <c r="J7" s="3">
        <f>SUM(Receipts!J2:'Receipts'!J5)</f>
        <v>0</v>
      </c>
      <c r="K7" s="3">
        <f>SUM(Receipts!K2:'Receipts'!K5)</f>
        <v>0</v>
      </c>
      <c r="L7" s="3">
        <f>SUM(Receipts!L2:'Receipts'!L5)</f>
        <v>0</v>
      </c>
      <c r="M7" s="3">
        <f>SUM(Receipts!M2:'Receipts'!M5)</f>
        <v>0</v>
      </c>
      <c r="N7" s="3">
        <f>SUM(Receipts!N2:'Receipts'!N5)</f>
        <v>0</v>
      </c>
    </row>
    <row r="8" spans="1:14" x14ac:dyDescent="0.25">
      <c r="A8" t="s">
        <v>67</v>
      </c>
      <c r="B8" s="3">
        <f>Receipts!B6+Receipts!B7</f>
        <v>0</v>
      </c>
      <c r="C8" s="3">
        <f>Receipts!C6+Receipts!C7</f>
        <v>0</v>
      </c>
      <c r="D8" s="3">
        <f>Receipts!D6+Receipts!D7</f>
        <v>0</v>
      </c>
      <c r="E8" s="3">
        <f>Receipts!E6+Receipts!E7</f>
        <v>0</v>
      </c>
      <c r="F8" s="3">
        <f>Receipts!F6+Receipts!F7</f>
        <v>0</v>
      </c>
      <c r="G8" s="3">
        <f>Receipts!G6+Receipts!G7</f>
        <v>0</v>
      </c>
      <c r="H8" s="3">
        <f>Receipts!H6+Receipts!H7</f>
        <v>0</v>
      </c>
      <c r="I8" s="3">
        <f>Receipts!I6+Receipts!I7</f>
        <v>0</v>
      </c>
      <c r="J8" s="3">
        <f>Receipts!J6+Receipts!J7</f>
        <v>0</v>
      </c>
      <c r="K8" s="3">
        <f>Receipts!K6+Receipts!K7</f>
        <v>0</v>
      </c>
      <c r="L8" s="3">
        <f>Receipts!L6+Receipts!L7</f>
        <v>0</v>
      </c>
      <c r="M8" s="3">
        <f>Receipts!M6+Receipts!M7</f>
        <v>0</v>
      </c>
      <c r="N8" s="3">
        <f>Receipts!N6+Receipts!N7</f>
        <v>0</v>
      </c>
    </row>
    <row r="9" spans="1:14" x14ac:dyDescent="0.25">
      <c r="A9" t="s">
        <v>68</v>
      </c>
      <c r="B9" s="3">
        <f>Receipts!B8</f>
        <v>0</v>
      </c>
      <c r="C9" s="3">
        <f>Receipts!C8</f>
        <v>0</v>
      </c>
      <c r="D9" s="3">
        <f>Receipts!D8</f>
        <v>0</v>
      </c>
      <c r="E9" s="3">
        <f>Receipts!E8</f>
        <v>0</v>
      </c>
      <c r="F9" s="3">
        <f>Receipts!F8</f>
        <v>0</v>
      </c>
      <c r="G9" s="3">
        <f>Receipts!G8</f>
        <v>0</v>
      </c>
      <c r="H9" s="3">
        <f>Receipts!H8</f>
        <v>0</v>
      </c>
      <c r="I9" s="3">
        <f>Receipts!I8</f>
        <v>0</v>
      </c>
      <c r="J9" s="3">
        <f>Receipts!J8</f>
        <v>0</v>
      </c>
      <c r="K9" s="3">
        <f>Receipts!K8</f>
        <v>0</v>
      </c>
      <c r="L9" s="3">
        <f>Receipts!L8</f>
        <v>0</v>
      </c>
      <c r="M9" s="3">
        <f>Receipts!M8</f>
        <v>0</v>
      </c>
      <c r="N9" s="3">
        <f>Receipts!N8</f>
        <v>0</v>
      </c>
    </row>
    <row r="10" spans="1:14" x14ac:dyDescent="0.25">
      <c r="A10" t="s">
        <v>69</v>
      </c>
      <c r="B10" s="3">
        <f>Receipts!B9</f>
        <v>0</v>
      </c>
      <c r="C10" s="3">
        <f>Receipts!C9</f>
        <v>0</v>
      </c>
      <c r="D10" s="3">
        <f>Receipts!D9</f>
        <v>0</v>
      </c>
      <c r="E10" s="3">
        <f>Receipts!E9</f>
        <v>0</v>
      </c>
      <c r="F10" s="3">
        <f>Receipts!F9</f>
        <v>0</v>
      </c>
      <c r="G10" s="3">
        <f>Receipts!G9</f>
        <v>0</v>
      </c>
      <c r="H10" s="3">
        <f>Receipts!H9</f>
        <v>0</v>
      </c>
      <c r="I10" s="3">
        <f>Receipts!I9</f>
        <v>0</v>
      </c>
      <c r="J10" s="3">
        <f>Receipts!J9</f>
        <v>0</v>
      </c>
      <c r="K10" s="3">
        <f>Receipts!K9</f>
        <v>0</v>
      </c>
      <c r="L10" s="3">
        <f>Receipts!L9</f>
        <v>0</v>
      </c>
      <c r="M10" s="3">
        <f>Receipts!M9</f>
        <v>0</v>
      </c>
      <c r="N10" s="3">
        <f>Receipts!N9</f>
        <v>0</v>
      </c>
    </row>
    <row r="11" spans="1:14" x14ac:dyDescent="0.25">
      <c r="A11" t="s">
        <v>47</v>
      </c>
      <c r="B11" s="3">
        <f>Receipts!B10</f>
        <v>0</v>
      </c>
      <c r="C11" s="3">
        <f>Receipts!C10</f>
        <v>0</v>
      </c>
      <c r="D11" s="3">
        <f>Receipts!D10</f>
        <v>0</v>
      </c>
      <c r="E11" s="3">
        <f>Receipts!E10</f>
        <v>0</v>
      </c>
      <c r="F11" s="3">
        <f>Receipts!F10</f>
        <v>0</v>
      </c>
      <c r="G11" s="3">
        <f>Receipts!G10</f>
        <v>0</v>
      </c>
      <c r="H11" s="3">
        <f>Receipts!H10</f>
        <v>0</v>
      </c>
      <c r="I11" s="3">
        <f>Receipts!I10</f>
        <v>0</v>
      </c>
      <c r="J11" s="3">
        <f>Receipts!J10</f>
        <v>0</v>
      </c>
      <c r="K11" s="3">
        <f>Receipts!K10</f>
        <v>0</v>
      </c>
      <c r="L11" s="3">
        <f>Receipts!L10</f>
        <v>0</v>
      </c>
      <c r="M11" s="3">
        <f>Receipts!M10</f>
        <v>0</v>
      </c>
      <c r="N11" s="3">
        <f>Receipts!N10</f>
        <v>0</v>
      </c>
    </row>
    <row r="12" spans="1:14" x14ac:dyDescent="0.25">
      <c r="A12" t="s">
        <v>48</v>
      </c>
      <c r="B12" s="3">
        <f>Receipts!B11</f>
        <v>0</v>
      </c>
      <c r="C12" s="3">
        <f>Receipts!C11</f>
        <v>0</v>
      </c>
      <c r="D12" s="3">
        <f>Receipts!D11</f>
        <v>0</v>
      </c>
      <c r="E12" s="3">
        <f>Receipts!E11</f>
        <v>0</v>
      </c>
      <c r="F12" s="3">
        <f>Receipts!F11</f>
        <v>0</v>
      </c>
      <c r="G12" s="3">
        <f>Receipts!G11</f>
        <v>0</v>
      </c>
      <c r="H12" s="3">
        <f>Receipts!H11</f>
        <v>0</v>
      </c>
      <c r="I12" s="3">
        <f>Receipts!I11</f>
        <v>0</v>
      </c>
      <c r="J12" s="3">
        <f>Receipts!J11</f>
        <v>0</v>
      </c>
      <c r="K12" s="3">
        <f>Receipts!K11</f>
        <v>0</v>
      </c>
      <c r="L12" s="3">
        <f>Receipts!L11</f>
        <v>0</v>
      </c>
      <c r="M12" s="3">
        <f>Receipts!M11</f>
        <v>0</v>
      </c>
      <c r="N12" s="3">
        <f>Receipts!N11</f>
        <v>0</v>
      </c>
    </row>
    <row r="13" spans="1:14" x14ac:dyDescent="0.25">
      <c r="A13" t="s">
        <v>70</v>
      </c>
      <c r="B13" s="3">
        <f>Receipts!B12+Receipts!B13</f>
        <v>0</v>
      </c>
      <c r="C13" s="3">
        <f>Receipts!C12+Receipts!C13</f>
        <v>0</v>
      </c>
      <c r="D13" s="3">
        <f>Receipts!D12+Receipts!D13</f>
        <v>0</v>
      </c>
      <c r="E13" s="3">
        <f>Receipts!E12+Receipts!E13</f>
        <v>0</v>
      </c>
      <c r="F13" s="3">
        <f>Receipts!F12+Receipts!F13</f>
        <v>0</v>
      </c>
      <c r="G13" s="3">
        <f>Receipts!G12+Receipts!G13</f>
        <v>0</v>
      </c>
      <c r="H13" s="3">
        <f>Receipts!H12+Receipts!H13</f>
        <v>0</v>
      </c>
      <c r="I13" s="3">
        <f>Receipts!I12+Receipts!I13</f>
        <v>0</v>
      </c>
      <c r="J13" s="3">
        <f>Receipts!J12+Receipts!J13</f>
        <v>0</v>
      </c>
      <c r="K13" s="3">
        <f>Receipts!K12+Receipts!K13</f>
        <v>0</v>
      </c>
      <c r="L13" s="3">
        <f>Receipts!L12+Receipts!L13</f>
        <v>0</v>
      </c>
      <c r="M13" s="3">
        <f>Receipts!M12+Receipts!M13</f>
        <v>0</v>
      </c>
      <c r="N13" s="3">
        <f>Receipts!N12+Receipts!N13</f>
        <v>0</v>
      </c>
    </row>
    <row r="14" spans="1:14" x14ac:dyDescent="0.25">
      <c r="A14" t="s">
        <v>71</v>
      </c>
      <c r="B14" s="3">
        <f t="shared" ref="B14:N14" si="1">SUM(B7:B13)</f>
        <v>0</v>
      </c>
      <c r="C14" s="3">
        <f t="shared" si="1"/>
        <v>0</v>
      </c>
      <c r="D14" s="3">
        <f t="shared" si="1"/>
        <v>0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0</v>
      </c>
      <c r="I14" s="3">
        <f t="shared" si="1"/>
        <v>0</v>
      </c>
      <c r="J14" s="3">
        <f t="shared" si="1"/>
        <v>0</v>
      </c>
      <c r="K14" s="3">
        <f t="shared" si="1"/>
        <v>0</v>
      </c>
      <c r="L14" s="3">
        <f t="shared" si="1"/>
        <v>0</v>
      </c>
      <c r="M14" s="3">
        <f t="shared" si="1"/>
        <v>0</v>
      </c>
      <c r="N14" s="3">
        <f t="shared" si="1"/>
        <v>0</v>
      </c>
    </row>
    <row r="15" spans="1:14" x14ac:dyDescent="0.25">
      <c r="A15" t="s">
        <v>73</v>
      </c>
    </row>
    <row r="16" spans="1:14" x14ac:dyDescent="0.25">
      <c r="A16" s="7" t="s">
        <v>72</v>
      </c>
    </row>
    <row r="17" spans="1:14" x14ac:dyDescent="0.25">
      <c r="A17" t="s">
        <v>73</v>
      </c>
      <c r="B17" s="3">
        <f>Disbursements!B3</f>
        <v>0</v>
      </c>
      <c r="C17" s="3">
        <f>Disbursements!C3</f>
        <v>0</v>
      </c>
      <c r="D17" s="3">
        <f>Disbursements!D3</f>
        <v>0</v>
      </c>
      <c r="E17" s="3">
        <f>Disbursements!E3</f>
        <v>0</v>
      </c>
      <c r="F17" s="3">
        <f>Disbursements!F3</f>
        <v>0</v>
      </c>
      <c r="G17" s="3">
        <f>Disbursements!G3</f>
        <v>0</v>
      </c>
      <c r="H17" s="3">
        <f>Disbursements!H3</f>
        <v>0</v>
      </c>
      <c r="I17" s="3">
        <f>Disbursements!I3</f>
        <v>0</v>
      </c>
      <c r="J17" s="3">
        <f>Disbursements!J3</f>
        <v>0</v>
      </c>
      <c r="K17" s="3">
        <f>Disbursements!K3</f>
        <v>0</v>
      </c>
      <c r="L17" s="3">
        <f>Disbursements!L3</f>
        <v>0</v>
      </c>
      <c r="M17" s="3">
        <f>Disbursements!M3</f>
        <v>0</v>
      </c>
      <c r="N17" s="3">
        <f>Disbursements!N3</f>
        <v>0</v>
      </c>
    </row>
    <row r="18" spans="1:14" x14ac:dyDescent="0.25">
      <c r="A18" t="s">
        <v>74</v>
      </c>
      <c r="B18" s="3">
        <f>Disbursements!B4</f>
        <v>0</v>
      </c>
      <c r="C18" s="3">
        <f>Disbursements!C4</f>
        <v>0</v>
      </c>
      <c r="D18" s="3">
        <f>Disbursements!D4</f>
        <v>0</v>
      </c>
      <c r="E18" s="3">
        <f>Disbursements!E4</f>
        <v>0</v>
      </c>
      <c r="F18" s="3">
        <f>Disbursements!F4</f>
        <v>0</v>
      </c>
      <c r="G18" s="3">
        <f>Disbursements!G4</f>
        <v>0</v>
      </c>
      <c r="H18" s="3">
        <f>Disbursements!H4</f>
        <v>0</v>
      </c>
      <c r="I18" s="3">
        <f>Disbursements!I4</f>
        <v>0</v>
      </c>
      <c r="J18" s="3">
        <f>Disbursements!J4</f>
        <v>0</v>
      </c>
      <c r="K18" s="3">
        <f>Disbursements!K4</f>
        <v>0</v>
      </c>
      <c r="L18" s="3">
        <f>Disbursements!L4</f>
        <v>0</v>
      </c>
      <c r="M18" s="3">
        <f>Disbursements!M4</f>
        <v>0</v>
      </c>
      <c r="N18" s="3">
        <f>Disbursements!N4</f>
        <v>0</v>
      </c>
    </row>
    <row r="19" spans="1:14" x14ac:dyDescent="0.25">
      <c r="A19" t="s">
        <v>53</v>
      </c>
      <c r="B19" s="3">
        <f>Disbursements!B5</f>
        <v>0</v>
      </c>
      <c r="C19" s="3">
        <f>Disbursements!C5</f>
        <v>0</v>
      </c>
      <c r="D19" s="3">
        <f>Disbursements!D5</f>
        <v>0</v>
      </c>
      <c r="E19" s="3">
        <f>Disbursements!E5</f>
        <v>0</v>
      </c>
      <c r="F19" s="3">
        <f>Disbursements!F5</f>
        <v>0</v>
      </c>
      <c r="G19" s="3">
        <f>Disbursements!G5</f>
        <v>0</v>
      </c>
      <c r="H19" s="3">
        <f>Disbursements!H5</f>
        <v>0</v>
      </c>
      <c r="I19" s="3">
        <f>Disbursements!I5</f>
        <v>0</v>
      </c>
      <c r="J19" s="3">
        <f>Disbursements!J5</f>
        <v>0</v>
      </c>
      <c r="K19" s="3">
        <f>Disbursements!K5</f>
        <v>0</v>
      </c>
      <c r="L19" s="3">
        <f>Disbursements!L5</f>
        <v>0</v>
      </c>
      <c r="M19" s="3">
        <f>Disbursements!M5</f>
        <v>0</v>
      </c>
      <c r="N19" s="3">
        <f>Disbursements!N5</f>
        <v>0</v>
      </c>
    </row>
    <row r="20" spans="1:14" x14ac:dyDescent="0.25">
      <c r="A20" t="s">
        <v>54</v>
      </c>
      <c r="B20" s="3">
        <f>Disbursements!B6</f>
        <v>0</v>
      </c>
      <c r="C20" s="3">
        <f>Disbursements!C6</f>
        <v>0</v>
      </c>
      <c r="D20" s="3">
        <f>Disbursements!D6</f>
        <v>0</v>
      </c>
      <c r="E20" s="3">
        <f>Disbursements!E6</f>
        <v>0</v>
      </c>
      <c r="F20" s="3">
        <f>Disbursements!F6</f>
        <v>0</v>
      </c>
      <c r="G20" s="3">
        <f>Disbursements!G6</f>
        <v>0</v>
      </c>
      <c r="H20" s="3">
        <f>Disbursements!H6</f>
        <v>0</v>
      </c>
      <c r="I20" s="3">
        <f>Disbursements!I6</f>
        <v>0</v>
      </c>
      <c r="J20" s="3">
        <f>Disbursements!J6</f>
        <v>0</v>
      </c>
      <c r="K20" s="3">
        <f>Disbursements!K6</f>
        <v>0</v>
      </c>
      <c r="L20" s="3">
        <f>Disbursements!L6</f>
        <v>0</v>
      </c>
      <c r="M20" s="3">
        <f>Disbursements!M6</f>
        <v>0</v>
      </c>
      <c r="N20" s="3">
        <f>Disbursements!N6</f>
        <v>0</v>
      </c>
    </row>
    <row r="21" spans="1:14" x14ac:dyDescent="0.25">
      <c r="A21" t="s">
        <v>55</v>
      </c>
      <c r="B21" s="3">
        <f>Disbursements!B7</f>
        <v>0</v>
      </c>
      <c r="C21" s="3">
        <f>Disbursements!C7</f>
        <v>0</v>
      </c>
      <c r="D21" s="3">
        <f>Disbursements!D7</f>
        <v>0</v>
      </c>
      <c r="E21" s="3">
        <f>Disbursements!E7</f>
        <v>0</v>
      </c>
      <c r="F21" s="3">
        <f>Disbursements!F7</f>
        <v>0</v>
      </c>
      <c r="G21" s="3">
        <f>Disbursements!G7</f>
        <v>0</v>
      </c>
      <c r="H21" s="3">
        <f>Disbursements!H7</f>
        <v>0</v>
      </c>
      <c r="I21" s="3">
        <f>Disbursements!I7</f>
        <v>0</v>
      </c>
      <c r="J21" s="3">
        <f>Disbursements!J7</f>
        <v>0</v>
      </c>
      <c r="K21" s="3">
        <f>Disbursements!K7</f>
        <v>0</v>
      </c>
      <c r="L21" s="3">
        <f>Disbursements!L7</f>
        <v>0</v>
      </c>
      <c r="M21" s="3">
        <f>Disbursements!M7</f>
        <v>0</v>
      </c>
      <c r="N21" s="3">
        <f>Disbursements!N7</f>
        <v>0</v>
      </c>
    </row>
    <row r="22" spans="1:14" x14ac:dyDescent="0.25">
      <c r="A22" t="s">
        <v>56</v>
      </c>
      <c r="B22" s="3">
        <f>Disbursements!B8</f>
        <v>0</v>
      </c>
      <c r="C22" s="3">
        <f>Disbursements!C8</f>
        <v>0</v>
      </c>
      <c r="D22" s="3">
        <f>Disbursements!D8</f>
        <v>0</v>
      </c>
      <c r="E22" s="3">
        <f>Disbursements!E8</f>
        <v>0</v>
      </c>
      <c r="F22" s="3">
        <f>Disbursements!F8</f>
        <v>0</v>
      </c>
      <c r="G22" s="3">
        <f>Disbursements!G8</f>
        <v>0</v>
      </c>
      <c r="H22" s="3">
        <f>Disbursements!H8</f>
        <v>0</v>
      </c>
      <c r="I22" s="3">
        <f>Disbursements!I8</f>
        <v>0</v>
      </c>
      <c r="J22" s="3">
        <f>Disbursements!J8</f>
        <v>0</v>
      </c>
      <c r="K22" s="3">
        <f>Disbursements!K8</f>
        <v>0</v>
      </c>
      <c r="L22" s="3">
        <f>Disbursements!L8</f>
        <v>0</v>
      </c>
      <c r="M22" s="3">
        <f>Disbursements!M8</f>
        <v>0</v>
      </c>
      <c r="N22" s="3">
        <f>Disbursements!N8</f>
        <v>0</v>
      </c>
    </row>
    <row r="23" spans="1:14" x14ac:dyDescent="0.25">
      <c r="A23" t="s">
        <v>57</v>
      </c>
      <c r="B23" s="3">
        <f>Disbursements!B9</f>
        <v>0</v>
      </c>
      <c r="C23" s="3">
        <f>Disbursements!C9</f>
        <v>0</v>
      </c>
      <c r="D23" s="3">
        <f>Disbursements!D9</f>
        <v>0</v>
      </c>
      <c r="E23" s="3">
        <f>Disbursements!E9</f>
        <v>0</v>
      </c>
      <c r="F23" s="3">
        <f>Disbursements!F9</f>
        <v>0</v>
      </c>
      <c r="G23" s="3">
        <f>Disbursements!G9</f>
        <v>0</v>
      </c>
      <c r="H23" s="3">
        <f>Disbursements!H9</f>
        <v>0</v>
      </c>
      <c r="I23" s="3">
        <f>Disbursements!I9</f>
        <v>0</v>
      </c>
      <c r="J23" s="3">
        <f>Disbursements!J9</f>
        <v>0</v>
      </c>
      <c r="K23" s="3">
        <f>Disbursements!K9</f>
        <v>0</v>
      </c>
      <c r="L23" s="3">
        <f>Disbursements!L9</f>
        <v>0</v>
      </c>
      <c r="M23" s="3">
        <f>Disbursements!M9</f>
        <v>0</v>
      </c>
      <c r="N23" s="3">
        <f>Disbursements!N9</f>
        <v>0</v>
      </c>
    </row>
    <row r="24" spans="1:14" x14ac:dyDescent="0.25">
      <c r="A24" t="s">
        <v>58</v>
      </c>
      <c r="B24" s="3">
        <f>Disbursements!B10</f>
        <v>0</v>
      </c>
      <c r="C24" s="3">
        <f>Disbursements!C10</f>
        <v>0</v>
      </c>
      <c r="D24" s="3">
        <f>Disbursements!D10</f>
        <v>0</v>
      </c>
      <c r="E24" s="3">
        <f>Disbursements!E10</f>
        <v>0</v>
      </c>
      <c r="F24" s="3">
        <f>Disbursements!F10</f>
        <v>0</v>
      </c>
      <c r="G24" s="3">
        <f>Disbursements!G10</f>
        <v>0</v>
      </c>
      <c r="H24" s="3">
        <f>Disbursements!H10</f>
        <v>0</v>
      </c>
      <c r="I24" s="3">
        <f>Disbursements!I10</f>
        <v>0</v>
      </c>
      <c r="J24" s="3">
        <f>Disbursements!J10</f>
        <v>0</v>
      </c>
      <c r="K24" s="3">
        <f>Disbursements!K10</f>
        <v>0</v>
      </c>
      <c r="L24" s="3">
        <f>Disbursements!L10</f>
        <v>0</v>
      </c>
      <c r="M24" s="3">
        <f>Disbursements!M10</f>
        <v>0</v>
      </c>
      <c r="N24" s="3">
        <f>Disbursements!N10</f>
        <v>0</v>
      </c>
    </row>
    <row r="25" spans="1:14" x14ac:dyDescent="0.25">
      <c r="A25" t="s">
        <v>59</v>
      </c>
      <c r="B25" s="3">
        <f>Disbursements!B11</f>
        <v>0</v>
      </c>
      <c r="C25" s="3">
        <f>Disbursements!C11</f>
        <v>0</v>
      </c>
      <c r="D25" s="3">
        <f>Disbursements!D11</f>
        <v>0</v>
      </c>
      <c r="E25" s="3">
        <f>Disbursements!E11</f>
        <v>0</v>
      </c>
      <c r="F25" s="3">
        <f>Disbursements!F11</f>
        <v>0</v>
      </c>
      <c r="G25" s="3">
        <f>Disbursements!G11</f>
        <v>0</v>
      </c>
      <c r="H25" s="3">
        <f>Disbursements!H11</f>
        <v>0</v>
      </c>
      <c r="I25" s="3">
        <f>Disbursements!I11</f>
        <v>0</v>
      </c>
      <c r="J25" s="3">
        <f>Disbursements!J11</f>
        <v>0</v>
      </c>
      <c r="K25" s="3">
        <f>Disbursements!K11</f>
        <v>0</v>
      </c>
      <c r="L25" s="3">
        <f>Disbursements!L11</f>
        <v>0</v>
      </c>
      <c r="M25" s="3">
        <f>Disbursements!M11</f>
        <v>0</v>
      </c>
      <c r="N25" s="3">
        <f>Disbursements!N11</f>
        <v>0</v>
      </c>
    </row>
    <row r="26" spans="1:14" x14ac:dyDescent="0.25">
      <c r="A26" t="s">
        <v>60</v>
      </c>
      <c r="B26" s="3">
        <f>Disbursements!B12</f>
        <v>0</v>
      </c>
      <c r="C26" s="3">
        <f>Disbursements!C12</f>
        <v>0</v>
      </c>
      <c r="D26" s="3">
        <f>Disbursements!D12</f>
        <v>0</v>
      </c>
      <c r="E26" s="3">
        <f>Disbursements!E12</f>
        <v>0</v>
      </c>
      <c r="F26" s="3">
        <f>Disbursements!F12</f>
        <v>0</v>
      </c>
      <c r="G26" s="3">
        <f>Disbursements!G12</f>
        <v>0</v>
      </c>
      <c r="H26" s="3">
        <f>Disbursements!H12</f>
        <v>0</v>
      </c>
      <c r="I26" s="3">
        <f>Disbursements!I12</f>
        <v>0</v>
      </c>
      <c r="J26" s="3">
        <f>Disbursements!J12</f>
        <v>0</v>
      </c>
      <c r="K26" s="3">
        <f>Disbursements!K12</f>
        <v>0</v>
      </c>
      <c r="L26" s="3">
        <f>Disbursements!L12</f>
        <v>0</v>
      </c>
      <c r="M26" s="3">
        <f>Disbursements!M12</f>
        <v>0</v>
      </c>
      <c r="N26" s="3">
        <f>Disbursements!N12</f>
        <v>0</v>
      </c>
    </row>
    <row r="27" spans="1:14" x14ac:dyDescent="0.25">
      <c r="A27" t="s">
        <v>61</v>
      </c>
      <c r="B27" s="3">
        <f>Disbursements!B13</f>
        <v>0</v>
      </c>
      <c r="C27" s="3">
        <f>Disbursements!C13</f>
        <v>0</v>
      </c>
      <c r="D27" s="3">
        <f>Disbursements!D13</f>
        <v>0</v>
      </c>
      <c r="E27" s="3">
        <f>Disbursements!E13</f>
        <v>0</v>
      </c>
      <c r="F27" s="3">
        <f>Disbursements!F13</f>
        <v>0</v>
      </c>
      <c r="G27" s="3">
        <f>Disbursements!G13</f>
        <v>0</v>
      </c>
      <c r="H27" s="3">
        <f>Disbursements!H13</f>
        <v>0</v>
      </c>
      <c r="I27" s="3">
        <f>Disbursements!I13</f>
        <v>0</v>
      </c>
      <c r="J27" s="3">
        <f>Disbursements!J13</f>
        <v>0</v>
      </c>
      <c r="K27" s="3">
        <f>Disbursements!K13</f>
        <v>0</v>
      </c>
      <c r="L27" s="3">
        <f>Disbursements!L13</f>
        <v>0</v>
      </c>
      <c r="M27" s="3">
        <f>Disbursements!M13</f>
        <v>0</v>
      </c>
      <c r="N27" s="3">
        <f>Disbursements!N13</f>
        <v>0</v>
      </c>
    </row>
    <row r="28" spans="1:14" x14ac:dyDescent="0.25">
      <c r="A28" t="s">
        <v>75</v>
      </c>
      <c r="B28" s="3">
        <f>Disbursements!B14</f>
        <v>0</v>
      </c>
      <c r="C28" s="3">
        <f>Disbursements!C14</f>
        <v>0</v>
      </c>
      <c r="D28" s="3">
        <f>Disbursements!D14</f>
        <v>0</v>
      </c>
      <c r="E28" s="3">
        <f>Disbursements!E14</f>
        <v>0</v>
      </c>
      <c r="F28" s="3">
        <f>Disbursements!F14</f>
        <v>0</v>
      </c>
      <c r="G28" s="3">
        <f>Disbursements!G14</f>
        <v>0</v>
      </c>
      <c r="H28" s="3">
        <f>Disbursements!H14</f>
        <v>0</v>
      </c>
      <c r="I28" s="3">
        <f>Disbursements!I14</f>
        <v>0</v>
      </c>
      <c r="J28" s="3">
        <f>Disbursements!J14</f>
        <v>0</v>
      </c>
      <c r="K28" s="3">
        <f>Disbursements!K14</f>
        <v>0</v>
      </c>
      <c r="L28" s="3">
        <f>Disbursements!L14</f>
        <v>0</v>
      </c>
      <c r="M28" s="3">
        <f>Disbursements!M14</f>
        <v>0</v>
      </c>
      <c r="N28" s="3">
        <f>Disbursements!N14</f>
        <v>0</v>
      </c>
    </row>
    <row r="29" spans="1:14" x14ac:dyDescent="0.25">
      <c r="A29" t="s">
        <v>76</v>
      </c>
      <c r="B29" s="3">
        <f t="shared" ref="B29:N29" si="2">SUM(B17:B28)</f>
        <v>0</v>
      </c>
      <c r="C29" s="3">
        <f t="shared" si="2"/>
        <v>0</v>
      </c>
      <c r="D29" s="3">
        <f t="shared" si="2"/>
        <v>0</v>
      </c>
      <c r="E29" s="3">
        <f t="shared" si="2"/>
        <v>0</v>
      </c>
      <c r="F29" s="3">
        <f t="shared" si="2"/>
        <v>0</v>
      </c>
      <c r="G29" s="3">
        <f t="shared" si="2"/>
        <v>0</v>
      </c>
      <c r="H29" s="3">
        <f t="shared" si="2"/>
        <v>0</v>
      </c>
      <c r="I29" s="3">
        <f t="shared" si="2"/>
        <v>0</v>
      </c>
      <c r="J29" s="3">
        <f t="shared" si="2"/>
        <v>0</v>
      </c>
      <c r="K29" s="3">
        <f t="shared" si="2"/>
        <v>0</v>
      </c>
      <c r="L29" s="3">
        <f t="shared" si="2"/>
        <v>0</v>
      </c>
      <c r="M29" s="3">
        <f t="shared" si="2"/>
        <v>0</v>
      </c>
      <c r="N29" s="3">
        <f t="shared" si="2"/>
        <v>0</v>
      </c>
    </row>
    <row r="30" spans="1:14" x14ac:dyDescent="0.25">
      <c r="A30" t="s">
        <v>78</v>
      </c>
    </row>
    <row r="31" spans="1:14" x14ac:dyDescent="0.25">
      <c r="A31" s="6" t="s">
        <v>77</v>
      </c>
      <c r="B31" s="3">
        <f t="shared" ref="B31:N31" si="3">B14-B29</f>
        <v>0</v>
      </c>
      <c r="C31" s="3">
        <f t="shared" si="3"/>
        <v>0</v>
      </c>
      <c r="D31" s="3">
        <f t="shared" si="3"/>
        <v>0</v>
      </c>
      <c r="E31" s="3">
        <f t="shared" si="3"/>
        <v>0</v>
      </c>
      <c r="F31" s="3">
        <f t="shared" si="3"/>
        <v>0</v>
      </c>
      <c r="G31" s="3">
        <f t="shared" si="3"/>
        <v>0</v>
      </c>
      <c r="H31" s="3">
        <f t="shared" si="3"/>
        <v>0</v>
      </c>
      <c r="I31" s="3">
        <f t="shared" si="3"/>
        <v>0</v>
      </c>
      <c r="J31" s="3">
        <f t="shared" si="3"/>
        <v>0</v>
      </c>
      <c r="K31" s="3">
        <f t="shared" si="3"/>
        <v>0</v>
      </c>
      <c r="L31" s="3">
        <f t="shared" si="3"/>
        <v>0</v>
      </c>
      <c r="M31" s="3">
        <f t="shared" si="3"/>
        <v>0</v>
      </c>
      <c r="N31" s="3">
        <f t="shared" si="3"/>
        <v>0</v>
      </c>
    </row>
    <row r="32" spans="1:14" x14ac:dyDescent="0.25">
      <c r="A32" s="6" t="s">
        <v>78</v>
      </c>
      <c r="B32" s="3">
        <f t="shared" ref="B32:N32" si="4">B4+B31</f>
        <v>1</v>
      </c>
      <c r="C32" s="3">
        <f t="shared" si="4"/>
        <v>1</v>
      </c>
      <c r="D32" s="3">
        <f t="shared" si="4"/>
        <v>1</v>
      </c>
      <c r="E32" s="3">
        <f t="shared" si="4"/>
        <v>1</v>
      </c>
      <c r="F32" s="3">
        <f t="shared" si="4"/>
        <v>1</v>
      </c>
      <c r="G32" s="3">
        <f t="shared" si="4"/>
        <v>1</v>
      </c>
      <c r="H32" s="3">
        <f t="shared" si="4"/>
        <v>1</v>
      </c>
      <c r="I32" s="3">
        <f t="shared" si="4"/>
        <v>1</v>
      </c>
      <c r="J32" s="3">
        <f t="shared" si="4"/>
        <v>1</v>
      </c>
      <c r="K32" s="3">
        <f t="shared" si="4"/>
        <v>1</v>
      </c>
      <c r="L32" s="3">
        <f t="shared" si="4"/>
        <v>1</v>
      </c>
      <c r="M32" s="3">
        <f t="shared" si="4"/>
        <v>1</v>
      </c>
      <c r="N32" s="3">
        <f t="shared" si="4"/>
        <v>1</v>
      </c>
    </row>
    <row r="33" spans="1:14" x14ac:dyDescent="0.25">
      <c r="A33" t="s">
        <v>80</v>
      </c>
    </row>
    <row r="34" spans="1:14" x14ac:dyDescent="0.25">
      <c r="A34" t="s">
        <v>79</v>
      </c>
    </row>
    <row r="35" spans="1:14" x14ac:dyDescent="0.25">
      <c r="A35" t="s">
        <v>80</v>
      </c>
      <c r="B35" s="3">
        <f>Controls!$B$5-Receipts!B12+Disbursements!B14</f>
        <v>12</v>
      </c>
      <c r="C35" s="3">
        <f>B35-Receipts!C12+Disbursements!C14</f>
        <v>12</v>
      </c>
      <c r="D35" s="3">
        <f>C35-Receipts!D12+Disbursements!D14</f>
        <v>12</v>
      </c>
      <c r="E35" s="3">
        <f>D35-Receipts!E12+Disbursements!E14</f>
        <v>12</v>
      </c>
      <c r="F35" s="3">
        <f>E35-Receipts!F12+Disbursements!F14</f>
        <v>12</v>
      </c>
      <c r="G35" s="3">
        <f>F35-Receipts!G12+Disbursements!G14</f>
        <v>12</v>
      </c>
      <c r="H35" s="3">
        <f>G35-Receipts!H12+Disbursements!H14</f>
        <v>12</v>
      </c>
      <c r="I35" s="3">
        <f>H35-Receipts!I12+Disbursements!I14</f>
        <v>12</v>
      </c>
      <c r="J35" s="3">
        <f>I35-Receipts!J12+Disbursements!J14</f>
        <v>12</v>
      </c>
      <c r="K35" s="3">
        <f>J35-Receipts!K12+Disbursements!K14</f>
        <v>12</v>
      </c>
      <c r="L35" s="3">
        <f>K35-Receipts!L12+Disbursements!L14</f>
        <v>12</v>
      </c>
      <c r="M35" s="3">
        <f>L35-Receipts!M12+Disbursements!M14</f>
        <v>12</v>
      </c>
      <c r="N35" s="3">
        <f>M35-Receipts!N12+Disbursements!N14</f>
        <v>12</v>
      </c>
    </row>
    <row r="36" spans="1:14" x14ac:dyDescent="0.25">
      <c r="A36" t="s">
        <v>81</v>
      </c>
      <c r="B36" s="3">
        <f>Controls!$B$7-Receipts!B13+Disbursements!B15</f>
        <v>50</v>
      </c>
      <c r="C36" s="3">
        <f>B36-Receipts!C13+Disbursements!C15</f>
        <v>50</v>
      </c>
      <c r="D36" s="3">
        <f>C36-Receipts!D13+Disbursements!D15</f>
        <v>50</v>
      </c>
      <c r="E36" s="3">
        <f>D36-Receipts!E13+Disbursements!E15</f>
        <v>50</v>
      </c>
      <c r="F36" s="3">
        <f>E36-Receipts!F13+Disbursements!F15</f>
        <v>50</v>
      </c>
      <c r="G36" s="3">
        <f>F36-Receipts!G13+Disbursements!G15</f>
        <v>50</v>
      </c>
      <c r="H36" s="3">
        <f>G36-Receipts!H13+Disbursements!H15</f>
        <v>50</v>
      </c>
      <c r="I36" s="3">
        <f>H36-Receipts!I13+Disbursements!I15</f>
        <v>50</v>
      </c>
      <c r="J36" s="3">
        <f>I36-Receipts!J13+Disbursements!J15</f>
        <v>50</v>
      </c>
      <c r="K36" s="3">
        <f>J36-Receipts!K13+Disbursements!K15</f>
        <v>50</v>
      </c>
      <c r="L36" s="3">
        <f>K36-Receipts!L13+Disbursements!L15</f>
        <v>50</v>
      </c>
      <c r="M36" s="3">
        <f>L36-Receipts!M13+Disbursements!M15</f>
        <v>50</v>
      </c>
      <c r="N36" s="3">
        <f>M36-Receipts!N13+Disbursements!N15</f>
        <v>50</v>
      </c>
    </row>
    <row r="37" spans="1:14" x14ac:dyDescent="0.25">
      <c r="A37" t="s">
        <v>8</v>
      </c>
      <c r="B37" s="3">
        <f>Controls!$B$8</f>
        <v>50</v>
      </c>
      <c r="C37" s="3">
        <f>Controls!$B$8</f>
        <v>50</v>
      </c>
      <c r="D37" s="3">
        <f>Controls!$B$8</f>
        <v>50</v>
      </c>
      <c r="E37" s="3">
        <f>Controls!$B$8</f>
        <v>50</v>
      </c>
      <c r="F37" s="3">
        <f>Controls!$B$8</f>
        <v>50</v>
      </c>
      <c r="G37" s="3">
        <f>Controls!$B$8</f>
        <v>50</v>
      </c>
      <c r="H37" s="3">
        <f>Controls!$B$8</f>
        <v>50</v>
      </c>
      <c r="I37" s="3">
        <f>Controls!$B$8</f>
        <v>50</v>
      </c>
      <c r="J37" s="3">
        <f>Controls!$B$8</f>
        <v>50</v>
      </c>
      <c r="K37" s="3">
        <f>Controls!$B$8</f>
        <v>50</v>
      </c>
      <c r="L37" s="3">
        <f>Controls!$B$8</f>
        <v>50</v>
      </c>
      <c r="M37" s="3">
        <f>Controls!$B$8</f>
        <v>50</v>
      </c>
      <c r="N37" s="3">
        <f>Controls!$B$8</f>
        <v>50</v>
      </c>
    </row>
    <row r="38" spans="1:14" x14ac:dyDescent="0.25">
      <c r="A38" s="6" t="s">
        <v>82</v>
      </c>
      <c r="B38" s="3">
        <f t="shared" ref="B38:N38" si="5">B32+B35+B36-B37</f>
        <v>13</v>
      </c>
      <c r="C38" s="3">
        <f t="shared" si="5"/>
        <v>13</v>
      </c>
      <c r="D38" s="3">
        <f t="shared" si="5"/>
        <v>13</v>
      </c>
      <c r="E38" s="3">
        <f t="shared" si="5"/>
        <v>13</v>
      </c>
      <c r="F38" s="3">
        <f t="shared" si="5"/>
        <v>13</v>
      </c>
      <c r="G38" s="3">
        <f t="shared" si="5"/>
        <v>13</v>
      </c>
      <c r="H38" s="3">
        <f t="shared" si="5"/>
        <v>13</v>
      </c>
      <c r="I38" s="3">
        <f t="shared" si="5"/>
        <v>13</v>
      </c>
      <c r="J38" s="3">
        <f t="shared" si="5"/>
        <v>13</v>
      </c>
      <c r="K38" s="3">
        <f t="shared" si="5"/>
        <v>13</v>
      </c>
      <c r="L38" s="3">
        <f t="shared" si="5"/>
        <v>13</v>
      </c>
      <c r="M38" s="3">
        <f t="shared" si="5"/>
        <v>13</v>
      </c>
      <c r="N38" s="3">
        <f t="shared" si="5"/>
        <v>13</v>
      </c>
    </row>
    <row r="39" spans="1:14" x14ac:dyDescent="0.25">
      <c r="A39" t="s">
        <v>83</v>
      </c>
      <c r="B39" s="3" t="str">
        <f t="shared" ref="B39:N39" si="6">IF(B38&lt;0,"Breach","OK")</f>
        <v>OK</v>
      </c>
      <c r="C39" s="3" t="str">
        <f t="shared" si="6"/>
        <v>OK</v>
      </c>
      <c r="D39" s="3" t="str">
        <f t="shared" si="6"/>
        <v>OK</v>
      </c>
      <c r="E39" s="3" t="str">
        <f t="shared" si="6"/>
        <v>OK</v>
      </c>
      <c r="F39" s="3" t="str">
        <f t="shared" si="6"/>
        <v>OK</v>
      </c>
      <c r="G39" s="3" t="str">
        <f t="shared" si="6"/>
        <v>OK</v>
      </c>
      <c r="H39" s="3" t="str">
        <f t="shared" si="6"/>
        <v>OK</v>
      </c>
      <c r="I39" s="3" t="str">
        <f t="shared" si="6"/>
        <v>OK</v>
      </c>
      <c r="J39" s="3" t="str">
        <f t="shared" si="6"/>
        <v>OK</v>
      </c>
      <c r="K39" s="3" t="str">
        <f t="shared" si="6"/>
        <v>OK</v>
      </c>
      <c r="L39" s="3" t="str">
        <f t="shared" si="6"/>
        <v>OK</v>
      </c>
      <c r="M39" s="3" t="str">
        <f t="shared" si="6"/>
        <v>OK</v>
      </c>
      <c r="N39" s="3" t="str">
        <f t="shared" si="6"/>
        <v>OK</v>
      </c>
    </row>
  </sheetData>
  <conditionalFormatting sqref="B38:N38">
    <cfRule type="cellIs" dxfId="2" priority="1" operator="lessThan">
      <formula>0</formula>
    </cfRule>
  </conditionalFormatting>
  <conditionalFormatting sqref="B39:N39">
    <cfRule type="containsText" dxfId="1" priority="2" operator="containsText" text="Breach">
      <formula>NOT(ISERROR(SEARCH("Breach",B39)))</formula>
    </cfRule>
    <cfRule type="containsText" dxfId="0" priority="3" operator="containsText" text="OK">
      <formula>NOT(ISERROR(SEARCH("OK",B39)))</formula>
    </cfRule>
  </conditionalFormatting>
  <pageMargins left="0.7" right="0.7" top="0.75" bottom="0.75" header="0.3" footer="0.3"/>
  <pageSetup scale="5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"/>
  <sheetViews>
    <sheetView workbookViewId="0">
      <selection activeCell="B2" sqref="B2"/>
    </sheetView>
  </sheetViews>
  <sheetFormatPr defaultRowHeight="15" x14ac:dyDescent="0.25"/>
  <sheetData>
    <row r="1" spans="1:8" x14ac:dyDescent="0.25">
      <c r="A1" s="2" t="s">
        <v>84</v>
      </c>
      <c r="B1" s="2" t="s">
        <v>25</v>
      </c>
      <c r="C1" s="2" t="s">
        <v>85</v>
      </c>
      <c r="D1" s="2" t="s">
        <v>86</v>
      </c>
      <c r="E1" s="2" t="s">
        <v>87</v>
      </c>
      <c r="F1" s="2" t="s">
        <v>88</v>
      </c>
      <c r="G1" s="2" t="s">
        <v>89</v>
      </c>
      <c r="H1" s="2" t="s">
        <v>90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ReadMe</vt:lpstr>
      <vt:lpstr>Controls</vt:lpstr>
      <vt:lpstr>Receipts</vt:lpstr>
      <vt:lpstr>Disbursements</vt:lpstr>
      <vt:lpstr>TWCF_Summary</vt:lpstr>
      <vt:lpstr>Variance_Log</vt:lpstr>
      <vt:lpstr>ReadMe!Print_Area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madhu roy</cp:lastModifiedBy>
  <cp:lastPrinted>2025-09-06T13:11:29Z</cp:lastPrinted>
  <dcterms:created xsi:type="dcterms:W3CDTF">2025-09-06T13:01:55Z</dcterms:created>
  <dcterms:modified xsi:type="dcterms:W3CDTF">2025-09-06T17:49:00Z</dcterms:modified>
</cp:coreProperties>
</file>