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ACER Data website\MAYA\taxbizmantra site\Article\Income tax\How to calculate income tax\"/>
    </mc:Choice>
  </mc:AlternateContent>
  <xr:revisionPtr revIDLastSave="0" documentId="13_ncr:1_{3BBB3795-CE80-42B9-B4F1-84081DD1FEE6}" xr6:coauthVersionLast="47" xr6:coauthVersionMax="47" xr10:uidLastSave="{00000000-0000-0000-0000-000000000000}"/>
  <bookViews>
    <workbookView xWindow="-120" yWindow="-120" windowWidth="25440" windowHeight="15270" xr2:uid="{00000000-000D-0000-FFFF-FFFF00000000}"/>
  </bookViews>
  <sheets>
    <sheet name="Calculator" sheetId="1" r:id="rId1"/>
    <sheet name="Examples" sheetId="2" r:id="rId2"/>
    <sheet name="ReadMe"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1" i="1" l="1"/>
  <c r="C30" i="1"/>
  <c r="C29" i="1"/>
  <c r="C32" i="1" s="1"/>
  <c r="C23" i="1"/>
  <c r="C22" i="1"/>
  <c r="C21" i="1"/>
  <c r="C24" i="1" l="1"/>
  <c r="C25" i="1" s="1"/>
  <c r="C26" i="1"/>
  <c r="C27" i="1" s="1"/>
  <c r="C28" i="1" s="1"/>
  <c r="C33" i="1" s="1"/>
  <c r="C34" i="1" l="1"/>
  <c r="C35" i="1" s="1"/>
</calcChain>
</file>

<file path=xl/sharedStrings.xml><?xml version="1.0" encoding="utf-8"?>
<sst xmlns="http://schemas.openxmlformats.org/spreadsheetml/2006/main" count="52" uniqueCount="52">
  <si>
    <t>New Regime Income Tax Calculator – AY 2026–27 (FY 2025–26)</t>
  </si>
  <si>
    <t>Instructions</t>
  </si>
  <si>
    <t>Fill only the yellow cells. This version applies: ₹75k SD, 7 slabs, 87A (Residents), marginal relief just over ₹12L, STCG(111A) @20%, LTCG(112A) @12.5% AFTER automatic ₹1,25,000 exemption, LTCG @20% (other), and 4% cess.</t>
  </si>
  <si>
    <t>Inputs</t>
  </si>
  <si>
    <t>Residential status</t>
  </si>
  <si>
    <t>Resident</t>
  </si>
  <si>
    <t>Gross Salary / Pension</t>
  </si>
  <si>
    <t>Other Ordinary Income (interest, etc.)</t>
  </si>
  <si>
    <t>House Property Income (after allowed computation)</t>
  </si>
  <si>
    <t>Business / Other Income</t>
  </si>
  <si>
    <t>Special-Rate Income (taxed separately)</t>
  </si>
  <si>
    <t>STCG (Sec 111A) – amount (STT-paid equity/MFs/REITs, etc.)</t>
  </si>
  <si>
    <t>LTCG (Sec 112A) – amount (equity/equity MF/REITs eligible)</t>
  </si>
  <si>
    <t>112A Exemption Cap (default ₹1,25,000)</t>
  </si>
  <si>
    <t>LTCG @20% – amount (other long-term assets)</t>
  </si>
  <si>
    <t>Other Special-Rate TAX (enter TAX directly)</t>
  </si>
  <si>
    <t>Computations</t>
  </si>
  <si>
    <t>Resident flag (auto)</t>
  </si>
  <si>
    <t>Net Salary after Standard Deduction (₹75,000)</t>
  </si>
  <si>
    <t>Ordinary Income Total (interest + house property + business)</t>
  </si>
  <si>
    <t>Income for Slab Tax (Net Salary + Ordinary Income)</t>
  </si>
  <si>
    <t>Slab Tax (before 87A / marginal relief)</t>
  </si>
  <si>
    <t>87A Rebate (Resident &amp; Income for slabs ≤ ₹12,00,000; cap ₹60,000)</t>
  </si>
  <si>
    <t>Slab Tax after 87A (pre marginal relief)</t>
  </si>
  <si>
    <t>Final Slab Tax after Marginal Relief (if just above ₹12,00,000)</t>
  </si>
  <si>
    <t>STCG (111A) Tax @20%</t>
  </si>
  <si>
    <t>LTCG (112A) Tax @12.5% (after ₹1.25L exemption)</t>
  </si>
  <si>
    <t>LTCG @20% Tax (other long-term assets)</t>
  </si>
  <si>
    <t>Total Special-Rate Tax (incl. 'Other' entered as tax)</t>
  </si>
  <si>
    <t>Total before Cess (Slab after relief + Special-rate tax)</t>
  </si>
  <si>
    <t>Health &amp; Education Cess @4%</t>
  </si>
  <si>
    <t>Final Tax Payable (incl. 4% Cess)</t>
  </si>
  <si>
    <t>Notes:</t>
  </si>
  <si>
    <t>• This template applies STCG(111A) @20% and LTCG(112A) @12.5%, with an automatic ₹1,25,000 exemption against 112A gains.</t>
  </si>
  <si>
    <t>• 87A rebate applies only to RESIDENT individuals and does not offset special-rate taxes.</t>
  </si>
  <si>
    <t>• Marginal relief caps slab tax when taxable (for slabs) is just over ₹12,00,000; capital gains are computed separately.</t>
  </si>
  <si>
    <t>• Verify asset eligibility for 111A/112A. Rules can be updated; confirm against latest utility/notifications.</t>
  </si>
  <si>
    <t>Try these (enter in yellow cells on 'Calculator'):</t>
  </si>
  <si>
    <t>1) Resident; Salary ₹12,75,000; Others 0 → Final tax = ₹0.</t>
  </si>
  <si>
    <t>2) Resident; Salary ₹18,00,000; Others 0 → Final ≈ ₹1,50,800.</t>
  </si>
  <si>
    <t>3) Resident; Salary ₹10,50,000; STCG(111A) ₹1,00,000 → Final ≈ ₹20,800 (STCG @20%).</t>
  </si>
  <si>
    <t>4) Resident; Salary so that taxable (after SD) = ₹12,10,000 → Marginal relief ≈ ₹10,000 before cess.</t>
  </si>
  <si>
    <t>How to Use</t>
  </si>
  <si>
    <t>1) On 'Calculator', pick Residential status (Resident/Non-Resident).
2) Fill yellow cells for salary/ordinary income and capital gains amounts.
3) This version computes STCG(111A) @20%, LTCG(112A) @12.5% after automatic ₹1.25L exemption, and LTCG @20% for other assets.
4) Slab tax uses the 7-band grid; 87A applies for Residents up to ₹12L taxable; marginal relief applies just over ₹12L.
5) Final tax includes 4% cess.
Disclaimer: Guidance template for AY 2026–27 (FY 2025–26). Verify latest provisions or consult a professional.</t>
  </si>
  <si>
    <t>• Apply the surcharge rate on income tax additionally if your income exceed INR 50 lacs</t>
  </si>
  <si>
    <r>
      <t>a</t>
    </r>
    <r>
      <rPr>
        <sz val="12"/>
        <color rgb="FF111111"/>
        <rFont val="Segoe UI"/>
        <family val="2"/>
      </rPr>
      <t>.</t>
    </r>
    <r>
      <rPr>
        <b/>
        <i/>
        <sz val="12"/>
        <color rgb="FF111111"/>
        <rFont val="Segoe UI"/>
        <family val="2"/>
      </rPr>
      <t> Surcharge :</t>
    </r>
    <r>
      <rPr>
        <sz val="12"/>
        <color rgb="FF111111"/>
        <rFont val="Segoe UI"/>
        <family val="2"/>
      </rPr>
      <t> Surcharge is levied on the amount of income-tax at following rates if total income of an assessee exceeds specified limits:-</t>
    </r>
  </si>
  <si>
    <t>Range of Income</t>
  </si>
  <si>
    <t>Rs. 50 Lakhs to Rs. 1 Crore</t>
  </si>
  <si>
    <t>Rs. 1 Crore to Rs. 2 Crores</t>
  </si>
  <si>
    <t>Rs. 2 crores to Rs. 5 crores</t>
  </si>
  <si>
    <t>Exceeding Rs. 5 Crores</t>
  </si>
  <si>
    <r>
      <t>Note:</t>
    </r>
    <r>
      <rPr>
        <sz val="12"/>
        <color rgb="FF111111"/>
        <rFont val="Segoe UI"/>
        <family val="2"/>
      </rPr>
      <t> The enhanced surcharge of 25% is not levied, on income by way of dividend or from income chargeable to tax under sections 111A, 112, 112A and 115AD(1)(b). Hence, the maximum rate of surcharge on tax payable on such incomes shall be 15%. Also, the surcharge rate for AOP with all members as a company, shall be capped at 15%.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</si>
</sst>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9" x14ac:knownFonts="1">
    <font>
      <sz val="11"/>
      <color theme="1"/>
      <name val="Calibri"/>
      <family val="2"/>
      <scheme val="minor"/>
    </font>
    <font>
      <b/>
      <sz val="14"/>
      <color theme="1"/>
      <name val="Calibri"/>
      <family val="2"/>
      <scheme val="minor"/>
    </font>
    <font>
      <b/>
      <sz val="11"/>
      <color theme="1"/>
      <name val="Calibri"/>
      <family val="2"/>
      <scheme val="minor"/>
    </font>
    <font>
      <i/>
      <sz val="11"/>
      <color rgb="FF000555"/>
      <name val="Calibri"/>
      <family val="2"/>
      <scheme val="minor"/>
    </font>
    <font>
      <sz val="9"/>
      <color rgb="FF000555"/>
      <name val="Calibri"/>
      <family val="2"/>
      <scheme val="minor"/>
    </font>
    <font>
      <sz val="12"/>
      <color rgb="FF111111"/>
      <name val="Segoe UI"/>
      <family val="2"/>
    </font>
    <font>
      <i/>
      <sz val="12"/>
      <color rgb="FF111111"/>
      <name val="Segoe UI"/>
      <family val="2"/>
    </font>
    <font>
      <b/>
      <i/>
      <sz val="12"/>
      <color rgb="FF111111"/>
      <name val="Segoe UI"/>
      <family val="2"/>
    </font>
    <font>
      <b/>
      <sz val="12"/>
      <color rgb="FF111111"/>
      <name val="Segoe UI"/>
      <family val="2"/>
    </font>
  </fonts>
  <fills count="7">
    <fill>
      <patternFill patternType="none"/>
    </fill>
    <fill>
      <patternFill patternType="gray125"/>
    </fill>
    <fill>
      <patternFill patternType="solid">
        <fgColor rgb="FFF1F5F9"/>
        <bgColor indexed="64"/>
      </patternFill>
    </fill>
    <fill>
      <patternFill patternType="solid">
        <fgColor rgb="FFFFF7CC"/>
        <bgColor indexed="64"/>
      </patternFill>
    </fill>
    <fill>
      <patternFill patternType="solid">
        <fgColor rgb="FFE8F5E9"/>
        <bgColor indexed="64"/>
      </patternFill>
    </fill>
    <fill>
      <patternFill patternType="solid">
        <fgColor rgb="FFDCFCE7"/>
        <bgColor indexed="64"/>
      </patternFill>
    </fill>
    <fill>
      <patternFill patternType="solid">
        <fgColor rgb="FFFFFFFF"/>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Dashed">
        <color rgb="FF111111"/>
      </left>
      <right style="mediumDashed">
        <color rgb="FF111111"/>
      </right>
      <top style="mediumDashed">
        <color rgb="FF111111"/>
      </top>
      <bottom style="mediumDashed">
        <color rgb="FF111111"/>
      </bottom>
      <diagonal/>
    </border>
    <border>
      <left style="mediumDashed">
        <color rgb="FF111111"/>
      </left>
      <right/>
      <top style="mediumDashed">
        <color rgb="FF111111"/>
      </top>
      <bottom style="mediumDashed">
        <color rgb="FF111111"/>
      </bottom>
      <diagonal/>
    </border>
    <border>
      <left/>
      <right/>
      <top style="mediumDashed">
        <color rgb="FF111111"/>
      </top>
      <bottom style="mediumDashed">
        <color rgb="FF111111"/>
      </bottom>
      <diagonal/>
    </border>
    <border>
      <left/>
      <right style="mediumDashed">
        <color rgb="FF111111"/>
      </right>
      <top style="mediumDashed">
        <color rgb="FF111111"/>
      </top>
      <bottom style="mediumDashed">
        <color rgb="FF111111"/>
      </bottom>
      <diagonal/>
    </border>
  </borders>
  <cellStyleXfs count="1">
    <xf numFmtId="0" fontId="0" fillId="0" borderId="0"/>
  </cellStyleXfs>
  <cellXfs count="17">
    <xf numFmtId="0" fontId="0" fillId="0" borderId="0" xfId="0"/>
    <xf numFmtId="0" fontId="1" fillId="0" borderId="0" xfId="0" applyFont="1"/>
    <xf numFmtId="0" fontId="2" fillId="2" borderId="1" xfId="0" applyFont="1" applyFill="1" applyBorder="1"/>
    <xf numFmtId="0" fontId="3" fillId="0" borderId="0" xfId="0" applyFont="1"/>
    <xf numFmtId="0" fontId="2" fillId="0" borderId="0" xfId="0" applyFont="1"/>
    <xf numFmtId="0" fontId="0" fillId="3" borderId="1" xfId="0" applyFill="1" applyBorder="1"/>
    <xf numFmtId="164" fontId="0" fillId="4" borderId="1" xfId="0" applyNumberFormat="1" applyFill="1" applyBorder="1"/>
    <xf numFmtId="164" fontId="2" fillId="5" borderId="1" xfId="0" applyNumberFormat="1" applyFont="1" applyFill="1" applyBorder="1"/>
    <xf numFmtId="0" fontId="4" fillId="0" borderId="0" xfId="0" applyFont="1"/>
    <xf numFmtId="0" fontId="1" fillId="0" borderId="0" xfId="0" applyFont="1"/>
    <xf numFmtId="0" fontId="6" fillId="6" borderId="2" xfId="0" applyFont="1" applyFill="1" applyBorder="1" applyAlignment="1">
      <alignment vertical="top" wrapText="1"/>
    </xf>
    <xf numFmtId="9" fontId="6" fillId="6" borderId="2" xfId="0" applyNumberFormat="1" applyFont="1" applyFill="1" applyBorder="1" applyAlignment="1">
      <alignment vertical="top" wrapText="1"/>
    </xf>
    <xf numFmtId="0" fontId="7" fillId="6" borderId="3" xfId="0" applyFont="1" applyFill="1" applyBorder="1" applyAlignment="1">
      <alignment vertical="center" wrapText="1"/>
    </xf>
    <xf numFmtId="0" fontId="7" fillId="6" borderId="4" xfId="0" applyFont="1" applyFill="1" applyBorder="1" applyAlignment="1">
      <alignment vertical="center" wrapText="1"/>
    </xf>
    <xf numFmtId="0" fontId="7" fillId="6" borderId="5" xfId="0" applyFont="1" applyFill="1" applyBorder="1" applyAlignment="1">
      <alignment vertical="center" wrapText="1"/>
    </xf>
    <xf numFmtId="0" fontId="6" fillId="0" borderId="0" xfId="0" applyFont="1" applyAlignment="1">
      <alignment horizontal="left" vertical="center" wrapText="1"/>
    </xf>
    <xf numFmtId="0" fontId="8" fillId="0" borderId="0" xfId="0" applyFont="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E49"/>
  <sheetViews>
    <sheetView tabSelected="1" workbookViewId="0">
      <selection activeCell="B49" sqref="B49:D49"/>
    </sheetView>
  </sheetViews>
  <sheetFormatPr defaultRowHeight="15" x14ac:dyDescent="0.25"/>
  <cols>
    <col min="1" max="1" width="2.7109375" customWidth="1"/>
    <col min="2" max="2" width="51.85546875" customWidth="1"/>
    <col min="3" max="3" width="24.7109375" customWidth="1"/>
    <col min="4" max="4" width="62.7109375" customWidth="1"/>
  </cols>
  <sheetData>
    <row r="2" spans="2:4" ht="18.75" x14ac:dyDescent="0.3">
      <c r="B2" s="9" t="s">
        <v>0</v>
      </c>
      <c r="C2" s="9"/>
      <c r="D2" s="9"/>
    </row>
    <row r="4" spans="2:4" x14ac:dyDescent="0.25">
      <c r="B4" s="2" t="s">
        <v>1</v>
      </c>
      <c r="C4" s="3" t="s">
        <v>2</v>
      </c>
    </row>
    <row r="6" spans="2:4" x14ac:dyDescent="0.25">
      <c r="B6" s="2" t="s">
        <v>3</v>
      </c>
    </row>
    <row r="7" spans="2:4" x14ac:dyDescent="0.25">
      <c r="B7" s="4" t="s">
        <v>4</v>
      </c>
      <c r="C7" s="5" t="s">
        <v>5</v>
      </c>
    </row>
    <row r="8" spans="2:4" x14ac:dyDescent="0.25">
      <c r="B8" s="4" t="s">
        <v>6</v>
      </c>
      <c r="C8" s="5">
        <v>1280000</v>
      </c>
    </row>
    <row r="9" spans="2:4" x14ac:dyDescent="0.25">
      <c r="B9" s="4" t="s">
        <v>7</v>
      </c>
      <c r="C9" s="5">
        <v>50000</v>
      </c>
    </row>
    <row r="10" spans="2:4" x14ac:dyDescent="0.25">
      <c r="B10" s="4" t="s">
        <v>8</v>
      </c>
      <c r="C10" s="5"/>
    </row>
    <row r="11" spans="2:4" x14ac:dyDescent="0.25">
      <c r="B11" s="4" t="s">
        <v>9</v>
      </c>
      <c r="C11" s="5"/>
    </row>
    <row r="13" spans="2:4" x14ac:dyDescent="0.25">
      <c r="B13" s="2" t="s">
        <v>10</v>
      </c>
    </row>
    <row r="14" spans="2:4" x14ac:dyDescent="0.25">
      <c r="B14" s="4" t="s">
        <v>11</v>
      </c>
      <c r="C14" s="5">
        <v>50000</v>
      </c>
    </row>
    <row r="15" spans="2:4" x14ac:dyDescent="0.25">
      <c r="B15" s="4" t="s">
        <v>12</v>
      </c>
      <c r="C15" s="5">
        <v>130000</v>
      </c>
    </row>
    <row r="16" spans="2:4" x14ac:dyDescent="0.25">
      <c r="B16" s="4" t="s">
        <v>13</v>
      </c>
      <c r="C16" s="5">
        <v>125000</v>
      </c>
    </row>
    <row r="17" spans="2:3" x14ac:dyDescent="0.25">
      <c r="B17" s="4" t="s">
        <v>14</v>
      </c>
      <c r="C17" s="5"/>
    </row>
    <row r="18" spans="2:3" x14ac:dyDescent="0.25">
      <c r="B18" s="4" t="s">
        <v>15</v>
      </c>
      <c r="C18" s="5">
        <v>5000</v>
      </c>
    </row>
    <row r="20" spans="2:3" x14ac:dyDescent="0.25">
      <c r="B20" s="2" t="s">
        <v>16</v>
      </c>
    </row>
    <row r="21" spans="2:3" x14ac:dyDescent="0.25">
      <c r="B21" s="4" t="s">
        <v>17</v>
      </c>
      <c r="C21" t="b">
        <f>IF(C7="Resident",TRUE,FALSE)</f>
        <v>1</v>
      </c>
    </row>
    <row r="22" spans="2:3" x14ac:dyDescent="0.25">
      <c r="B22" s="4" t="s">
        <v>18</v>
      </c>
      <c r="C22" s="6">
        <f>MAX(0,C8-75000)</f>
        <v>1205000</v>
      </c>
    </row>
    <row r="23" spans="2:3" x14ac:dyDescent="0.25">
      <c r="B23" s="4" t="s">
        <v>19</v>
      </c>
      <c r="C23" s="6">
        <f>SUM(C9,C10,C11)</f>
        <v>50000</v>
      </c>
    </row>
    <row r="24" spans="2:3" x14ac:dyDescent="0.25">
      <c r="B24" s="4" t="s">
        <v>20</v>
      </c>
      <c r="C24" s="7">
        <f>SUM(C22,C23)</f>
        <v>1255000</v>
      </c>
    </row>
    <row r="25" spans="2:3" x14ac:dyDescent="0.25">
      <c r="B25" s="4" t="s">
        <v>21</v>
      </c>
      <c r="C25" s="6">
        <f>0+0.05*MAX(0,MIN(C24,800000)-400000)+0.1*MAX(0,MIN(C24,1200000)-800000)+0.15*MAX(0,MIN(C24,1600000)-1200000)+0.2*MAX(0,MIN(C24,2000000)-1600000)+0.25*MAX(0,MIN(C24,2400000)-2000000)+0.3*MAX(0,C24-2400000)</f>
        <v>68250</v>
      </c>
    </row>
    <row r="26" spans="2:3" x14ac:dyDescent="0.25">
      <c r="B26" s="4" t="s">
        <v>22</v>
      </c>
      <c r="C26" s="6">
        <f>IF(AND(C21=TRUE,C24&lt;=1200000),MIN(60000,C25),0)</f>
        <v>0</v>
      </c>
    </row>
    <row r="27" spans="2:3" x14ac:dyDescent="0.25">
      <c r="B27" s="4" t="s">
        <v>23</v>
      </c>
      <c r="C27" s="6">
        <f>C25-C26</f>
        <v>68250</v>
      </c>
    </row>
    <row r="28" spans="2:3" x14ac:dyDescent="0.25">
      <c r="B28" s="4" t="s">
        <v>24</v>
      </c>
      <c r="C28" s="7">
        <f>IF(C24&gt;1200000,MIN(C27,C24-1200000),C27)</f>
        <v>55000</v>
      </c>
    </row>
    <row r="29" spans="2:3" x14ac:dyDescent="0.25">
      <c r="B29" s="4" t="s">
        <v>25</v>
      </c>
      <c r="C29" s="6">
        <f>C14*0.2</f>
        <v>10000</v>
      </c>
    </row>
    <row r="30" spans="2:3" x14ac:dyDescent="0.25">
      <c r="B30" s="4" t="s">
        <v>26</v>
      </c>
      <c r="C30" s="6">
        <f>MAX(0,C15-C16)*0.125</f>
        <v>625</v>
      </c>
    </row>
    <row r="31" spans="2:3" x14ac:dyDescent="0.25">
      <c r="B31" s="4" t="s">
        <v>27</v>
      </c>
      <c r="C31" s="6">
        <f>C17*0.2</f>
        <v>0</v>
      </c>
    </row>
    <row r="32" spans="2:3" x14ac:dyDescent="0.25">
      <c r="B32" s="4" t="s">
        <v>28</v>
      </c>
      <c r="C32" s="7">
        <f>SUM(C29,C30,C31,C18)</f>
        <v>15625</v>
      </c>
    </row>
    <row r="33" spans="2:5" x14ac:dyDescent="0.25">
      <c r="B33" s="4" t="s">
        <v>29</v>
      </c>
      <c r="C33" s="7">
        <f>SUM(C28,C32)</f>
        <v>70625</v>
      </c>
    </row>
    <row r="34" spans="2:5" x14ac:dyDescent="0.25">
      <c r="B34" s="4" t="s">
        <v>30</v>
      </c>
      <c r="C34" s="6">
        <f>C33*0.04</f>
        <v>2825</v>
      </c>
    </row>
    <row r="35" spans="2:5" x14ac:dyDescent="0.25">
      <c r="B35" s="4" t="s">
        <v>31</v>
      </c>
      <c r="C35" s="7">
        <f>ROUND(C33+C34,0)</f>
        <v>73450</v>
      </c>
    </row>
    <row r="37" spans="2:5" x14ac:dyDescent="0.25">
      <c r="B37" s="4" t="s">
        <v>32</v>
      </c>
    </row>
    <row r="38" spans="2:5" x14ac:dyDescent="0.25">
      <c r="B38" s="8" t="s">
        <v>33</v>
      </c>
    </row>
    <row r="39" spans="2:5" x14ac:dyDescent="0.25">
      <c r="B39" s="8" t="s">
        <v>34</v>
      </c>
    </row>
    <row r="40" spans="2:5" x14ac:dyDescent="0.25">
      <c r="B40" s="8" t="s">
        <v>35</v>
      </c>
    </row>
    <row r="41" spans="2:5" x14ac:dyDescent="0.25">
      <c r="B41" s="8" t="s">
        <v>36</v>
      </c>
    </row>
    <row r="42" spans="2:5" x14ac:dyDescent="0.25">
      <c r="B42" s="8" t="s">
        <v>44</v>
      </c>
    </row>
    <row r="43" spans="2:5" ht="51.75" customHeight="1" x14ac:dyDescent="0.25">
      <c r="B43" s="15" t="s">
        <v>45</v>
      </c>
      <c r="C43" s="15"/>
      <c r="D43" s="15"/>
    </row>
    <row r="44" spans="2:5" ht="15.75" thickBot="1" x14ac:dyDescent="0.3"/>
    <row r="45" spans="2:5" ht="18" thickBot="1" x14ac:dyDescent="0.3">
      <c r="B45" s="12" t="s">
        <v>46</v>
      </c>
      <c r="C45" s="13"/>
      <c r="D45" s="13"/>
      <c r="E45" s="14"/>
    </row>
    <row r="46" spans="2:5" ht="69.75" thickBot="1" x14ac:dyDescent="0.3">
      <c r="B46" s="10" t="s">
        <v>47</v>
      </c>
      <c r="C46" s="10" t="s">
        <v>48</v>
      </c>
      <c r="D46" s="10" t="s">
        <v>49</v>
      </c>
      <c r="E46" s="10" t="s">
        <v>50</v>
      </c>
    </row>
    <row r="47" spans="2:5" ht="18" thickBot="1" x14ac:dyDescent="0.3">
      <c r="B47" s="11">
        <v>0.1</v>
      </c>
      <c r="C47" s="11">
        <v>0.15</v>
      </c>
      <c r="D47" s="11">
        <v>0.25</v>
      </c>
      <c r="E47" s="11">
        <v>0.37</v>
      </c>
    </row>
    <row r="49" spans="2:4" ht="71.25" customHeight="1" x14ac:dyDescent="0.25">
      <c r="B49" s="16" t="s">
        <v>51</v>
      </c>
      <c r="C49" s="16"/>
      <c r="D49" s="16"/>
    </row>
  </sheetData>
  <mergeCells count="4">
    <mergeCell ref="B2:D2"/>
    <mergeCell ref="B45:E45"/>
    <mergeCell ref="B43:D43"/>
    <mergeCell ref="B49:D49"/>
  </mergeCells>
  <dataValidations disablePrompts="1" count="1">
    <dataValidation type="list" allowBlank="1" showInputMessage="1" showErrorMessage="1" sqref="C7" xr:uid="{00000000-0002-0000-0000-000000000000}">
      <formula1>"Resident,Non-Resident"</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defaultRowHeight="15" x14ac:dyDescent="0.25"/>
  <cols>
    <col min="1" max="1" width="95.7109375" customWidth="1"/>
  </cols>
  <sheetData>
    <row r="1" spans="1:1" ht="18.75" x14ac:dyDescent="0.3">
      <c r="A1" s="1" t="s">
        <v>37</v>
      </c>
    </row>
    <row r="3" spans="1:1" x14ac:dyDescent="0.25">
      <c r="A3" t="s">
        <v>38</v>
      </c>
    </row>
    <row r="4" spans="1:1" x14ac:dyDescent="0.25">
      <c r="A4" t="s">
        <v>39</v>
      </c>
    </row>
    <row r="5" spans="1:1" x14ac:dyDescent="0.25">
      <c r="A5" t="s">
        <v>40</v>
      </c>
    </row>
    <row r="6" spans="1:1" x14ac:dyDescent="0.25">
      <c r="A6"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defaultRowHeight="15" x14ac:dyDescent="0.25"/>
  <cols>
    <col min="1" max="1" width="96.7109375" customWidth="1"/>
  </cols>
  <sheetData>
    <row r="1" spans="1:1" ht="18.75" x14ac:dyDescent="0.3">
      <c r="A1" s="1" t="s">
        <v>42</v>
      </c>
    </row>
    <row r="3" spans="1:1" x14ac:dyDescent="0.25">
      <c r="A3" s="8"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Calculator</vt:lpstr>
      <vt:lpstr>Examples</vt:lpstr>
      <vt:lpstr>ReadMe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madhu roy</cp:lastModifiedBy>
  <dcterms:created xsi:type="dcterms:W3CDTF">2025-09-02T14:31:34Z</dcterms:created>
  <dcterms:modified xsi:type="dcterms:W3CDTF">2025-09-03T06:07:52Z</dcterms:modified>
</cp:coreProperties>
</file>