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ACER Data website\MAYA\taxbizmantra site\EXCEL Tax Template\advance tax excel utiltiy\"/>
    </mc:Choice>
  </mc:AlternateContent>
  <xr:revisionPtr revIDLastSave="0" documentId="13_ncr:1_{E8C0B895-C6FF-478B-9ED5-98A80584CC53}" xr6:coauthVersionLast="47" xr6:coauthVersionMax="47" xr10:uidLastSave="{00000000-0000-0000-0000-000000000000}"/>
  <bookViews>
    <workbookView xWindow="-120" yWindow="-120" windowWidth="25440" windowHeight="15270" tabRatio="500" xr2:uid="{00000000-000D-0000-FFFF-FFFF00000000}"/>
  </bookViews>
  <sheets>
    <sheet name="📊 Advance Tax Calculator" sheetId="1" r:id="rId1"/>
    <sheet name="📋 Due Dates &amp; Rules" sheetId="2" r:id="rId2"/>
    <sheet name="📘 How to Use" sheetId="3" r:id="rId3"/>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G63" i="1" l="1"/>
  <c r="G62" i="1"/>
  <c r="G61" i="1"/>
  <c r="G60" i="1"/>
  <c r="G52" i="1"/>
  <c r="G35" i="1"/>
  <c r="F35" i="1"/>
  <c r="E35" i="1"/>
  <c r="D35" i="1"/>
  <c r="C35" i="1"/>
  <c r="F34" i="1"/>
  <c r="E34" i="1"/>
  <c r="D34" i="1"/>
  <c r="C34" i="1"/>
  <c r="G33" i="1"/>
  <c r="G32" i="1"/>
  <c r="G25" i="1"/>
  <c r="F25" i="1"/>
  <c r="E25" i="1"/>
  <c r="D25" i="1"/>
  <c r="C25" i="1"/>
  <c r="G14" i="1"/>
  <c r="G64" i="1" l="1"/>
  <c r="F22" i="1"/>
  <c r="D22" i="1"/>
  <c r="G21" i="1"/>
  <c r="F21" i="1"/>
  <c r="F36" i="1" s="1"/>
  <c r="F42" i="1" s="1"/>
  <c r="G34" i="1"/>
  <c r="G51" i="1" s="1"/>
  <c r="G22" i="1"/>
  <c r="C22" i="1"/>
  <c r="A15" i="1"/>
  <c r="E22" i="1"/>
  <c r="E21" i="1"/>
  <c r="E36" i="1" s="1"/>
  <c r="D21" i="1"/>
  <c r="D36" i="1" s="1"/>
  <c r="C21" i="1"/>
  <c r="C36" i="1" s="1"/>
  <c r="G53" i="1" l="1"/>
  <c r="G56" i="1" s="1"/>
  <c r="G67" i="1" s="1"/>
  <c r="G54" i="1"/>
  <c r="E42" i="1"/>
  <c r="E44" i="1"/>
  <c r="D42" i="1"/>
  <c r="D44" i="1"/>
  <c r="C44" i="1"/>
  <c r="C42" i="1"/>
  <c r="G36" i="1"/>
  <c r="F44" i="1"/>
  <c r="G44" i="1" l="1"/>
  <c r="G66" i="1" s="1"/>
  <c r="G68" i="1" s="1"/>
  <c r="G69" i="1" s="1"/>
</calcChain>
</file>

<file path=xl/sharedStrings.xml><?xml version="1.0" encoding="utf-8"?>
<sst xmlns="http://schemas.openxmlformats.org/spreadsheetml/2006/main" count="173" uniqueCount="161">
  <si>
    <t>TAXBIZMANTRA.COM</t>
  </si>
  <si>
    <t>Advance Tax Calculator &amp; Interest Estimator
FY 2026-27 (Tax Year 2026-27)</t>
  </si>
  <si>
    <t>Normal Taxpayer (4 Installments) &amp; Presumptive 44AD/44ADA (1 Installment — 15 Mar 2027)  |  Sec 424 (234B) &amp; Sec 425 (234C) Interest  |  Income Tax Act 2025</t>
  </si>
  <si>
    <t>⚡  BLUE cells = YOUR INPUT  |  All other cells auto-calculate  |  Yellow = Alert  |  Amounts in ₹</t>
  </si>
  <si>
    <t xml:space="preserve">  Particulars</t>
  </si>
  <si>
    <t>15 Jun 2026
(1st Inst.)</t>
  </si>
  <si>
    <t>15 Sep 2026
(2nd Inst.)</t>
  </si>
  <si>
    <t>15 Dec 2026
(3rd Inst.)</t>
  </si>
  <si>
    <t>15 Mar 2027
(4th / Only Inst.)</t>
  </si>
  <si>
    <t>Annual Total</t>
  </si>
  <si>
    <t xml:space="preserve">  SECTION A : TAXPAYER TYPE &amp; TOTAL TAX LIABILITY</t>
  </si>
  <si>
    <t xml:space="preserve">  Step 1 — Select Your Taxpayer Type</t>
  </si>
  <si>
    <t xml:space="preserve">  ► Taxpayer Type  [Select from dropdown ▼]</t>
  </si>
  <si>
    <t>Normal (4 Installments)</t>
  </si>
  <si>
    <t xml:space="preserve">  Step 2 — Enter Estimated Total Tax Liability for FY 2026-27 (Tax Year 2026-27)</t>
  </si>
  <si>
    <t xml:space="preserve">  ► Estimated Total Income Tax for FY 2026-27 (before TDS/TCS)</t>
  </si>
  <si>
    <t xml:space="preserve">  ► Less: TDS Already Deducted / Expected (Full Year FY 2026-27)</t>
  </si>
  <si>
    <t xml:space="preserve">  ► Less: TCS Credits (if any)</t>
  </si>
  <si>
    <t xml:space="preserve">  Net Tax Liability After TDS/TCS — Advance Tax Base (FY 2026-27)</t>
  </si>
  <si>
    <t xml:space="preserve">  SECTION B : ADVANCE TAX INSTALLMENT SCHEDULE (FY 2026-27 | Tax Year 2026-27)</t>
  </si>
  <si>
    <t xml:space="preserve">  Normal Taxpayer — 4 Quarterly Installments  (Sec 211 IT Act 1961 → Sec 406 IT Act 2025  |  Threshold: Sec 208 → Sec 404)</t>
  </si>
  <si>
    <t xml:space="preserve">  Cumulative % Required at Each Due Date</t>
  </si>
  <si>
    <t>15%</t>
  </si>
  <si>
    <t>45%</t>
  </si>
  <si>
    <t>75%</t>
  </si>
  <si>
    <t>100%</t>
  </si>
  <si>
    <t xml:space="preserve">  Cumulative Amount Required (Normal Taxpayer)</t>
  </si>
  <si>
    <t xml:space="preserve">  Installment to PAY at Each Due Date (Incremental Amount)</t>
  </si>
  <si>
    <t>By 15 Jun 2026</t>
  </si>
  <si>
    <t>By 15 Sep 2026</t>
  </si>
  <si>
    <t>By 15 Dec 2026</t>
  </si>
  <si>
    <t>By 15 Mar 2027</t>
  </si>
  <si>
    <t>Full Year</t>
  </si>
  <si>
    <t xml:space="preserve">  Presumptive Taxpayer 44AD / 44ADA — SINGLE Installment by 15th March 2027 (Sec 44AD/44ADA — ONLY the March installment applies)</t>
  </si>
  <si>
    <t xml:space="preserve">  Advance Tax for Presumptive Taxpayer (100% by 15th March only)</t>
  </si>
  <si>
    <t xml:space="preserve">  📌  NEW UNDER IT ACT 2025 — Sec 425(2) RELAXATION: No interest u/s 425 (234C equivalent) if you pay at least 12% by 15 Jun 2026 AND at least 36% by 15 Sep 2026 (even though required cumulative % are 15% and 45%). Presumptive 44AD/44ADA: All 3 quarterly installments (Jun/Sep/Dec) = N/A. Only 15 March 2027 installment applies — 1% interest u/s 425(3) if paid after 15 Mar.</t>
  </si>
  <si>
    <t xml:space="preserve">  SECTION C : ACTUAL ADVANCE TAX PAID (Enter What You Actually Paid)</t>
  </si>
  <si>
    <t xml:space="preserve">  Enter Actual Cumulative Tax Paid by Each Due Date — for Sec 424/425 (234B/234C) Interest</t>
  </si>
  <si>
    <t xml:space="preserve">  Enter CUMULATIVE amounts paid up to each due date (TDS + self-paid Challan). Example: Paid ₹10,000 in June + ₹25,000 in September → enter ₹10,000 in Jun, ₹35,000 in Sep. Portal: Pay via Challan ITNS 280 → Income Tax → Advance Tax (Code 100) → Tax Year 2026-27.</t>
  </si>
  <si>
    <t xml:space="preserve">  TDS Deducted / Collected up to Each Due Date (Cumulative) — FY 2026-27</t>
  </si>
  <si>
    <t xml:space="preserve">  Advance Tax Paid by Self — Challan 280 (Cumulative) — FY 2026-27</t>
  </si>
  <si>
    <t xml:space="preserve">  Total Tax Paid (TDS + Self-Paid) — Cumulative</t>
  </si>
  <si>
    <t xml:space="preserve">  Self-Paid Advance Tax — Incremental (Each Installment Amount)</t>
  </si>
  <si>
    <t xml:space="preserve">  SHORTFALL / (EXCESS) at Each Due Date vs Required Cumulative Amount</t>
  </si>
  <si>
    <t>SECTION D : INTEREST u/s 425 (Sec 234C Equivalent — IT Act 2025) — DEFERMENT OF INSTALLMENTS</t>
  </si>
  <si>
    <t xml:space="preserve">  425 (234C) Interest = 1% per month on shortfall at each due date — Normal Taxpayer | Relaxation: No interest if ≥12% paid by 15 Jun &amp; ≥36% by 15 Sep</t>
  </si>
  <si>
    <t>Sec 425 (IT Act 2025 | erstwhile Sec 234C): 1% per month on installment shortfall. Jun=3 months | Sep=3 months | Dec=3 months | Mar=1 month. RELAXATION u/s 425(2): No interest if ≥12% paid by 15 Jun AND ≥36% paid by 15 Sep. 44AD/44ADA: Only March 15 applies (1 month). NOT applicable to senior citizens (no business). Rule 119A: Base rounded down to nearest ₹100.</t>
  </si>
  <si>
    <t xml:space="preserve">  Shortfall at Each Due Date (from Section C Row 36)</t>
  </si>
  <si>
    <t xml:space="preserve">  234C Interest Months (Jun=3, Sep=3, Dec=3, Mar=1)</t>
  </si>
  <si>
    <t>3</t>
  </si>
  <si>
    <t>1</t>
  </si>
  <si>
    <t xml:space="preserve">  Interest u/s 425 / 234C  (Shortfall rounded to ₹100 × 1% × Months)</t>
  </si>
  <si>
    <t xml:space="preserve">  Rule 119A: Base rounded to nearest ₹100 (FLOOR). Part of month = full month.  425(2) relaxation basis = TOTAL tax (before TDS) u/s 425(2):  if ≥12% of total tax paid by 15 Jun → no Jun interest.  if ≥36% of total tax paid by 15 Sep → no Sep interest.  No relaxation for Dec or Mar installments.  No 425(234C) on capital gains / lottery / first-time business income if paid in next installment or by 31 Mar 2027.</t>
  </si>
  <si>
    <t>SECTION E : INTEREST u/s 424 (Sec 234B Equivalent — IT Act 2025) — DEFAULT IN ADVANCE TAX</t>
  </si>
  <si>
    <t xml:space="preserve">  Sec 424 (234B) Interest if total advance tax + TDS paid by 31 Mar &lt; 90% of assessed tax</t>
  </si>
  <si>
    <t>Sec 424 (IT Act 2025 | erstwhile Sec 234B): 1% per month if total advance tax + TDS paid by 31 March 2027 is less than 90% of assessed tax. Interest runs from 1 April 2027 (Tax Year 2027-28) to date of payment/assessment. Applies to ALL taxpayer types including 44AD/44ADA.</t>
  </si>
  <si>
    <t xml:space="preserve">  Total Tax Paid by 31st March (TDS + Advance Tax Paid)</t>
  </si>
  <si>
    <t xml:space="preserve">  90% of Total Tax Liability (Threshold for 234B)</t>
  </si>
  <si>
    <t xml:space="preserve">  Is 234B Applicable? (Tax Paid &lt; 90% of Total Tax?)</t>
  </si>
  <si>
    <t xml:space="preserve">  Shortfall for 234B (Total Tax - Amount Paid by 31 Mar)</t>
  </si>
  <si>
    <t xml:space="preserve">  ► Number of Months from 1st April 2027 to Actual Payment Date</t>
  </si>
  <si>
    <t xml:space="preserve">  Interest u/s 424 / 234B (Shortfall × 1% × Months)</t>
  </si>
  <si>
    <t xml:space="preserve">  ℹ️  Enter months ONLY if 234B is applicable. Minimum = 1. Example: Pay in May 2027 = 2 months (Apr+May). If you paid all tax by 31 March 2027, enter 0 — no 234B applies.</t>
  </si>
  <si>
    <t>SECTION F : INTEREST &amp; TAX SUMMARY — FY 2026-27</t>
  </si>
  <si>
    <t xml:space="preserve">  Total Tax Liability for FY 2026-27 (before TDS/TCS)</t>
  </si>
  <si>
    <t xml:space="preserve">  Less: TDS / TCS Credits (Full Year)</t>
  </si>
  <si>
    <t xml:space="preserve">  Net Advance Tax Payable (FY 2026-27)</t>
  </si>
  <si>
    <t xml:space="preserve">  Self-Paid Advance Tax (Challan 280) by 15 Mar 2027  [TDS is separately shown in Row 61 above]</t>
  </si>
  <si>
    <t xml:space="preserve">  Balance Tax Still Payable as Self-Assessment Tax</t>
  </si>
  <si>
    <t xml:space="preserve">  Interest u/s 425 / 234C (Installment Shortfall Penalty)</t>
  </si>
  <si>
    <t xml:space="preserve">  Interest u/s 424 / 234B (Default in Advance Tax Payment)</t>
  </si>
  <si>
    <t xml:space="preserve">  TOTAL INTEREST PAYABLE (Sec 424 + 425 / 234B + 234C)</t>
  </si>
  <si>
    <t xml:space="preserve">  🏆  TOTAL AMOUNT TO PAY — Balance Tax + All Interest (FY 2026-27)</t>
  </si>
  <si>
    <t xml:space="preserve">  SECTION G : IMPORTANT NOTES &amp; LEGAL REFERENCE</t>
  </si>
  <si>
    <t xml:space="preserve">  1.  ADVANCE TAX THRESHOLD (Sec 404 — IT Act 2025 | erstwhile Sec 208): Advance tax is applicable ONLY if estimated net tax liability (after TDS/TCS) exceeds ₹10,000 for FY 2026-27. Below this threshold, pay all tax as Self-Assessment Tax before ITR filing.</t>
  </si>
  <si>
    <t xml:space="preserve">  2.  NORMAL TAXPAYER — 4 INSTALLMENTS (Sec 406 — IT Act 2025 | erstwhile Sec 211): 15th June 2026 (≥15%) | 15th September 2026 (≥45% cumulative) | 15th December 2026 (≥75% cumulative) | 15th March 2027 (100%). Covers salaried individuals with other income, business owners (non-presumptive), capital gains earners, and all others with net tax &gt; ₹10,000.</t>
  </si>
  <si>
    <t xml:space="preserve">  3.  PRESUMPTIVE TAXPAYER 44AD/44ADA — 1 INSTALLMENT (Sec 44AD/44ADA): 100% advance tax in a SINGLE installment by 15th March 2027 ONLY. The quarterly schedule (Jun/Sep/Dec) does NOT apply. Paying late (after 15 Mar but before 31 Mar) attracts 1% interest u/s 425(3) for 1 month on the shortfall.</t>
  </si>
  <si>
    <t xml:space="preserve">  4.  SENIOR CITIZEN EXEMPTION (Sec 404 Proviso — IT Act 2025 | erstwhile Sec 207): Resident Senior Citizens (age 60+) WITHOUT income from business or profession are FULLY EXEMPT from advance tax. They pay all tax as Self-Assessment Tax. If they have any business/professional income, normal advance tax rules apply.</t>
  </si>
  <si>
    <t xml:space="preserve">  5.  Sec 425 (234C EQUIVALENT — NEW RELAXATION): Under Sec 425(2) of IT Act 2025: NO INTEREST if you pay ≥12% of TOTAL tax (before TDS) by 15 June 2026 AND ≥36% of total tax by 15 September 2026. This is a RELAXATION from the required 15%/45% minimums. Interest is waived at those two installments even if short of 15%/45%, provided the 12%/36% relaxation thresholds are met. No such relaxation for December and March installments.</t>
  </si>
  <si>
    <t xml:space="preserve">  6.  INTEREST u/s 425 (234C) RATES: 1% per month on the installment shortfall for 3 months (Jun/Sep/Dec) and 1 month (Mar). Rule 119A applies: base amount rounded to nearest ₹100 (FLOOR). Part of a month counts as full month. Relief: No 425 interest on tax arising from capital gains, lottery, or first-time business income if paid in next installment or by 31 Mar 2027.</t>
  </si>
  <si>
    <t xml:space="preserve">  7.  INTEREST u/s 424 (234B): 1% per month if total advance tax + TDS paid by 31 March 2027 is LESS than 90% of assessed tax. Interest runs from 1 April 2027 to actual date of payment. Applies to ALL taxpayer types. No 234B if advance tax ≥ 90% of total tax (after TDS credit).</t>
  </si>
  <si>
    <t xml:space="preserve">  8.  IT ACT 2025 TRANSITION: FY 2026-27 is governed by Income Tax Act 2025 (effective 1 April 2026). Old Sec 234B → New Sec 424. Old Sec 234C → New Sec 425. Threshold, rates, and installment percentages UNCHANGED. On the payment portal, select 'Tax Year 2026-27' (replaces 'Assessment Year' under old Act). Challan: ITNS 280 → Advance Tax (Code 100).</t>
  </si>
  <si>
    <t xml:space="preserve">  9.  TDS CREDIT: TDS deducted by employer (salary), bank (FD interest), clients, or any other deductor counts as advance tax. Enter cumulative TDS by each due date in Row 32 of Section C. Many salaried employees with full TDS coverage may have zero advance tax liability.</t>
  </si>
  <si>
    <t xml:space="preserve">  10. CHALLAN PAYMENT (IT Act 2025): Pay online at incometax.gov.in → e-Pay Tax → ITNS 280 → Income Tax → Advance Tax (Code 100) → Tax Year 2026-27. Keep BSR code + Challan Serial Number for ITR filing. Offline: Pay at authorized bank branches with physical ITNS 280 challan.</t>
  </si>
  <si>
    <t xml:space="preserve">  11. FINANCE ACT 2025 / IT ACT 2025: Finance Act 2025 governs the tax rates for FY 2026-27. Income Tax Act 2025 (effective 1.4.2026) governs procedural provisions (sections renumbered). Budget 2026: No structural change to advance tax provisions. Section numbers cited in notes: IT Act 2025 first, old Act equivalent in brackets.</t>
  </si>
  <si>
    <t xml:space="preserve">  12. This calculator is for ESTIMATION purposes only. For exact liability, refer to your CA. TaxBizMantra.com is not liable for any tax/interest decisions based on this tool. Source: IT Act 2025 Secs 403-410, 424, 425 | IT Act 1961 Secs 208-219, 234B, 234C | Rule 119A | CBDT FAQs.</t>
  </si>
  <si>
    <t>© 2026-27 taxbizmantra.com  |  Advance Tax Calculator Excel Utility  |  FY 2026-27 (Tax Year 2026-27)  |  Income Tax Act 2025  |  Free Excel Utility</t>
  </si>
  <si>
    <t>ADVANCE TAX — DUE DATES &amp; RULES REFERENCE  |  FY 2026-27 (Tax Year 2026-27)  |  Income Tax Act 2025</t>
  </si>
  <si>
    <t xml:space="preserve">  NORMAL TAXPAYER — 4 INSTALLMENT SCHEDULE  |  FY 2026-27 | Sec 406 IT Act 2025 (erstwhile Sec 211)</t>
  </si>
  <si>
    <t>Installment</t>
  </si>
  <si>
    <t>Due Date</t>
  </si>
  <si>
    <t>Cumulative %</t>
  </si>
  <si>
    <t>On ₹1,00,000 Tax</t>
  </si>
  <si>
    <t>234C if Short (months)</t>
  </si>
  <si>
    <t>1st Installment</t>
  </si>
  <si>
    <t>15th June 2026</t>
  </si>
  <si>
    <t>≥ 15%</t>
  </si>
  <si>
    <t>₹15,000</t>
  </si>
  <si>
    <t>3 months (or 0 if ≥12% paid)</t>
  </si>
  <si>
    <t>2nd Installment</t>
  </si>
  <si>
    <t>15th September 2026</t>
  </si>
  <si>
    <t>≥ 45%</t>
  </si>
  <si>
    <t>₹30,000 more</t>
  </si>
  <si>
    <t>3 months (or 0 if ≥36% paid)</t>
  </si>
  <si>
    <t>3rd Installment</t>
  </si>
  <si>
    <t>15th December 2026</t>
  </si>
  <si>
    <t>≥ 75%</t>
  </si>
  <si>
    <t>3 months</t>
  </si>
  <si>
    <t>4th Installment</t>
  </si>
  <si>
    <t>15th March 2027</t>
  </si>
  <si>
    <t>₹25,000 more</t>
  </si>
  <si>
    <t>1 month</t>
  </si>
  <si>
    <t>Total</t>
  </si>
  <si>
    <t>—</t>
  </si>
  <si>
    <t>₹1,00,000</t>
  </si>
  <si>
    <t xml:space="preserve">  PRESUMPTIVE TAXPAYER 44AD/44ADA — SINGLE INSTALLMENT  |  FY 2026-27 | Sec 44AD/44ADA</t>
  </si>
  <si>
    <t>Taxpayer Type</t>
  </si>
  <si>
    <t>Amount</t>
  </si>
  <si>
    <t>234C if Short</t>
  </si>
  <si>
    <t>Sec 44AD — Trader / Manufacturer</t>
  </si>
  <si>
    <t>15th March 2027 ONLY</t>
  </si>
  <si>
    <t>100% of net tax</t>
  </si>
  <si>
    <t>1% × 1 month u/s 425(3)</t>
  </si>
  <si>
    <t>Sec 44ADA — Freelancer / Professional</t>
  </si>
  <si>
    <t>Jun/Sep/Dec installments</t>
  </si>
  <si>
    <t>NOT APPLICABLE</t>
  </si>
  <si>
    <t>₹0 required</t>
  </si>
  <si>
    <t>No 425 interest for Jun/Sep/Dec</t>
  </si>
  <si>
    <t xml:space="preserve">  INTEREST RULES — IT Act 2025  |  Sec 424 (erstwhile 234B) &amp; Sec 425 (erstwhile 234C)  |  Rate: 1% per month</t>
  </si>
  <si>
    <t>Section</t>
  </si>
  <si>
    <t>Trigger Condition</t>
  </si>
  <si>
    <t>Rate</t>
  </si>
  <si>
    <t>Period</t>
  </si>
  <si>
    <t>Sec 425 (234C)</t>
  </si>
  <si>
    <t>Quarterly installment &lt; required cumulative % (subject to 12%/36% relaxation)</t>
  </si>
  <si>
    <t>1% per month</t>
  </si>
  <si>
    <t>3 months Jun/Sep/Dec; 1 month Mar</t>
  </si>
  <si>
    <t>Sec 424 (234B)</t>
  </si>
  <si>
    <t>Total advance tax + TDS &lt; 90% of assessed tax by 31 March 2027</t>
  </si>
  <si>
    <t>1 Apr 2027 to actual payment date</t>
  </si>
  <si>
    <t>Sec 423 (234A)</t>
  </si>
  <si>
    <t>ITR filed after due date (31 Jul 2027 for non-audit cases)</t>
  </si>
  <si>
    <t>Due date to actual filing date</t>
  </si>
  <si>
    <t>NOT Applicable</t>
  </si>
  <si>
    <t>Tax ≤ ₹10,000 | Senior citizen (no biz) | 44AD/44ADA for Jun/Sep/Dec | 12%/36% relaxation met</t>
  </si>
  <si>
    <t>NIL</t>
  </si>
  <si>
    <t>No advance tax required</t>
  </si>
  <si>
    <t xml:space="preserve">  📌  NEW — Sec 425(2) RELAXATION (IT Act 2025): No 234C/425 interest if ≥12% paid by 15 Jun AND ≥36% paid by 15 Sep. This is MORE lenient than the 15%/45% required — gives taxpayers a safe harbour. Dec &amp; Mar have no such relaxation.</t>
  </si>
  <si>
    <t>taxbizmantra.com  |  Source: IT Act 2025 Secs 403-410, 424, 425 | IT Act 1961 Secs 208-219, 234B, 234C | Rule 119A | Finance Act 2025</t>
  </si>
  <si>
    <t>HOW TO USE — Advance Tax Calculator &amp; Interest Estimator  |  FY 2026-27  |  taxbizmantra.com</t>
  </si>
  <si>
    <t xml:space="preserve">  STEP 1 — Select Taxpayer Type:  In Section A (Row 9), select your type from the dropdown: (a) Normal (4 Installments) — salaried with other income, business owners, capital gains earners. (b) Presumptive 44AD/44ADA — traders, manufacturers, freelancers under presumptive schemes. (c) Senior Citizen No Business — exempt from advance tax entirely.</t>
  </si>
  <si>
    <t xml:space="preserve">  STEP 2 — Enter Tax Liability:  Row 11: Enter your estimated TOTAL income tax for FY 2026-27 (Tax Year 2026-27) (before any TDS). Row 12: Enter expected total TDS deduction for the full year. Row 14 auto-calculates the Net Advance Tax Base (= Total Tax − TDS). Row 15 shows whether advance tax is applicable (threshold: ₹10,000).</t>
  </si>
  <si>
    <t xml:space="preserve">  STEP 3 — Read Your Installment Schedule (Section B):  Section B shows the exact installment amounts based on your taxpayer type. Normal taxpayer: 4 quarterly amounts are auto-calculated. Presumptive (44AD/44ADA): Only the 15th March installment applies — Jun/Sep/Dec = N/A. Senior citizen (no business): All installments = N/A.</t>
  </si>
  <si>
    <t xml:space="preserve">  STEP 4 — Enter Actual Tax Paid (Section C):  Row 32: Enter CUMULATIVE TDS received at each due date. Row 33: Enter CUMULATIVE advance tax self-paid (Challan 280) at each due date. Important: Enter cumulative totals, not incremental amounts. Row 36 auto-shows the shortfall or excess at each due date.</t>
  </si>
  <si>
    <t xml:space="preserve">  STEP 5 — Read 234C Interest (Section D):  Section D automatically calculates Sec 425 (234C equivalent — IT Act 2025) interest on any shortfall at each due date. Applies to Normal taxpayers. For 44AD/44ADA, 234C applies only at 15th March (1 month). Interest = Shortfall (rounded to ₹100) × 1% × months.</t>
  </si>
  <si>
    <t xml:space="preserve">  STEP 6 — Check 234B Interest (Section E):  Section E calculates Sec 424 (234B equivalent — IT Act 2025) interest if total tax paid by 31 March &lt; 90% of total tax. Row 55: Enter number of months from 1 April 2027 to your actual payment date. If you paid all tax by 31 March, 234B interest = ZERO.</t>
  </si>
  <si>
    <t xml:space="preserve">  STEP 7 — Read Summary (Section F):  Section F shows: Net advance tax payable, total paid, balance still due, 234C interest, 234B interest, and the GRAND TOTAL amount to pay (balance tax + interest).</t>
  </si>
  <si>
    <t xml:space="preserve">  WHO SHOULD USE THIS?:  Any Indian taxpayer needing to: plan quarterly advance tax payments, check if advance tax threshold (₹10,000) is crossed, calculate 424/425 (234B/234C) interest on underpayments, compare Normal vs Presumptive installment rules, or verify challan payment planning.</t>
  </si>
  <si>
    <t xml:space="preserve">  FOCUS KEYWORDS for this file:  advance tax calculator excel download | advance tax installment schedule excel FY 2026-27 (Tax Year 2026-27) | 234B 234C interest calculator excel | presumptive advance tax excel India | advance tax due date calculator excel free | section 234C calculator excel Tax Year 2026-27 (AY 2027-28)</t>
  </si>
  <si>
    <t xml:space="preserve">  DISCLAIMER:  For estimation only. Based on Finance Act 2025 and IT Act provisions on advance tax. Consult your Chartered Accountant before making actual payments. taxbizmantra.com is not liable for any tax/interest decisions based on this tool. Source: IT Act 2025 Secs 403-410, 424, 425 | Finance Act 2025.</t>
  </si>
  <si>
    <t>© taxbizmantra.com  |  Free Tax Excel Utility Series  |  Advance Tax Calculator FY 2026-27 (Tax Year 2026-27)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</si>
</sst>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Red]&quot;(₹&quot;#,##0\);\-"/>
  </numFmts>
  <fonts count="25" x14ac:knownFonts="1">
    <font>
      <sz val="11"/>
      <color theme="1"/>
      <name val="Calibri"/>
      <family val="2"/>
      <charset val="1"/>
    </font>
    <font>
      <sz val="11"/>
      <color theme="1"/>
      <name val="Times New Roman"/>
      <family val="1"/>
    </font>
    <font>
      <b/>
      <sz val="20"/>
      <color rgb="FFF9A825"/>
      <name val="Times New Roman"/>
      <family val="1"/>
    </font>
    <font>
      <b/>
      <sz val="12"/>
      <color rgb="FFFFFFFF"/>
      <name val="Times New Roman"/>
      <family val="1"/>
    </font>
    <font>
      <sz val="10"/>
      <color rgb="FFFFFFFF"/>
      <name val="Times New Roman"/>
      <family val="1"/>
    </font>
    <font>
      <sz val="9"/>
      <color rgb="FF212121"/>
      <name val="Times New Roman"/>
      <family val="1"/>
    </font>
    <font>
      <b/>
      <sz val="10"/>
      <color rgb="FFFFFFFF"/>
      <name val="Times New Roman"/>
      <family val="1"/>
    </font>
    <font>
      <b/>
      <sz val="9"/>
      <color rgb="FFFFFFFF"/>
      <name val="Times New Roman"/>
      <family val="1"/>
    </font>
    <font>
      <b/>
      <sz val="11"/>
      <color rgb="FFFFFFFF"/>
      <name val="Times New Roman"/>
      <family val="1"/>
    </font>
    <font>
      <b/>
      <sz val="10"/>
      <color rgb="FF212121"/>
      <name val="Times New Roman"/>
      <family val="1"/>
    </font>
    <font>
      <i/>
      <sz val="10"/>
      <color rgb="FF212121"/>
      <name val="Times New Roman"/>
      <family val="1"/>
    </font>
    <font>
      <sz val="10"/>
      <color rgb="FF0000FF"/>
      <name val="Times New Roman"/>
      <family val="1"/>
    </font>
    <font>
      <sz val="10"/>
      <color rgb="FF212121"/>
      <name val="Times New Roman"/>
      <family val="1"/>
    </font>
    <font>
      <i/>
      <sz val="8"/>
      <color rgb="FF5D4037"/>
      <name val="Times New Roman"/>
      <family val="1"/>
    </font>
    <font>
      <i/>
      <sz val="9"/>
      <color rgb="FF9E9E9E"/>
      <name val="Times New Roman"/>
      <family val="1"/>
    </font>
    <font>
      <i/>
      <sz val="9"/>
      <color rgb="FF5D4037"/>
      <name val="Times New Roman"/>
      <family val="1"/>
    </font>
    <font>
      <b/>
      <sz val="10"/>
      <color rgb="FFC62828"/>
      <name val="Times New Roman"/>
      <family val="1"/>
    </font>
    <font>
      <sz val="10"/>
      <color rgb="FFC62828"/>
      <name val="Times New Roman"/>
      <family val="1"/>
    </font>
    <font>
      <b/>
      <sz val="12"/>
      <color rgb="FFC62828"/>
      <name val="Times New Roman"/>
      <family val="1"/>
    </font>
    <font>
      <b/>
      <sz val="13"/>
      <color rgb="FFF9A825"/>
      <name val="Times New Roman"/>
      <family val="1"/>
    </font>
    <font>
      <i/>
      <sz val="9"/>
      <color rgb="FF424242"/>
      <name val="Times New Roman"/>
      <family val="1"/>
    </font>
    <font>
      <sz val="9"/>
      <color rgb="FFF9A825"/>
      <name val="Times New Roman"/>
      <family val="1"/>
    </font>
    <font>
      <sz val="10"/>
      <color rgb="FF4A148C"/>
      <name val="Times New Roman"/>
      <family val="1"/>
    </font>
    <font>
      <b/>
      <sz val="9"/>
      <color rgb="FF1B5E20"/>
      <name val="Times New Roman"/>
      <family val="1"/>
    </font>
    <font>
      <b/>
      <sz val="10"/>
      <name val="Times New Roman"/>
      <family val="1"/>
    </font>
  </fonts>
  <fills count="16">
    <fill>
      <patternFill patternType="none"/>
    </fill>
    <fill>
      <patternFill patternType="gray125"/>
    </fill>
    <fill>
      <patternFill patternType="solid">
        <fgColor rgb="FF0D1F5C"/>
        <bgColor rgb="FF212121"/>
      </patternFill>
    </fill>
    <fill>
      <patternFill patternType="solid">
        <fgColor rgb="FFE65100"/>
        <bgColor rgb="FFFF6F00"/>
      </patternFill>
    </fill>
    <fill>
      <patternFill patternType="solid">
        <fgColor rgb="FFFFFDE7"/>
        <bgColor rgb="FFFFF8E1"/>
      </patternFill>
    </fill>
    <fill>
      <patternFill patternType="solid">
        <fgColor rgb="FFC5CAE9"/>
        <bgColor rgb="FFBDBDBD"/>
      </patternFill>
    </fill>
    <fill>
      <patternFill patternType="solid">
        <fgColor rgb="FFFFFFFF"/>
        <bgColor rgb="FFFFFDE7"/>
      </patternFill>
    </fill>
    <fill>
      <patternFill patternType="solid">
        <fgColor rgb="FFDCEEFF"/>
        <bgColor rgb="FFE8EAF6"/>
      </patternFill>
    </fill>
    <fill>
      <patternFill patternType="solid">
        <fgColor rgb="FFE8EAF6"/>
        <bgColor rgb="FFF3E5F5"/>
      </patternFill>
    </fill>
    <fill>
      <patternFill patternType="solid">
        <fgColor rgb="FFE8F5E9"/>
        <bgColor rgb="FFF5F5F5"/>
      </patternFill>
    </fill>
    <fill>
      <patternFill patternType="solid">
        <fgColor rgb="FFF5F5F5"/>
        <bgColor rgb="FFE8F5E9"/>
      </patternFill>
    </fill>
    <fill>
      <patternFill patternType="solid">
        <fgColor rgb="FFF3E5F5"/>
        <bgColor rgb="FFE8EAF6"/>
      </patternFill>
    </fill>
    <fill>
      <patternFill patternType="solid">
        <fgColor rgb="FFFFEBEE"/>
        <bgColor rgb="FFF3E5F5"/>
      </patternFill>
    </fill>
    <fill>
      <patternFill patternType="solid">
        <fgColor rgb="FF4A148C"/>
        <bgColor rgb="FF333399"/>
      </patternFill>
    </fill>
    <fill>
      <patternFill patternType="solid">
        <fgColor rgb="FFFF6F00"/>
        <bgColor rgb="FFE65100"/>
      </patternFill>
    </fill>
    <fill>
      <patternFill patternType="solid">
        <fgColor rgb="FFFFF8E1"/>
        <bgColor rgb="FFFFFDE7"/>
      </patternFill>
    </fill>
  </fills>
  <borders count="3">
    <border>
      <left/>
      <right/>
      <top/>
      <bottom/>
      <diagonal/>
    </border>
    <border>
      <left style="thin">
        <color rgb="FFBDBDBD"/>
      </left>
      <right style="thin">
        <color rgb="FFBDBDBD"/>
      </right>
      <top style="thin">
        <color rgb="FFBDBDBD"/>
      </top>
      <bottom style="thin">
        <color rgb="FFBDBDBD"/>
      </bottom>
      <diagonal/>
    </border>
    <border>
      <left style="medium">
        <color rgb="FF0D1F5C"/>
      </left>
      <right style="medium">
        <color rgb="FF0D1F5C"/>
      </right>
      <top style="medium">
        <color rgb="FF0D1F5C"/>
      </top>
      <bottom style="medium">
        <color rgb="FF0D1F5C"/>
      </bottom>
      <diagonal/>
    </border>
  </borders>
  <cellStyleXfs count="1">
    <xf numFmtId="0" fontId="0" fillId="0" borderId="0"/>
  </cellStyleXfs>
  <cellXfs count="88">
    <xf numFmtId="0" fontId="0" fillId="0" borderId="0" xfId="0"/>
    <xf numFmtId="0" fontId="1" fillId="0" borderId="0" xfId="0" applyFont="1"/>
    <xf numFmtId="0" fontId="1" fillId="6" borderId="0" xfId="0" applyFont="1" applyFill="1"/>
    <xf numFmtId="0" fontId="12" fillId="6" borderId="1" xfId="0" applyFont="1" applyFill="1" applyBorder="1" applyAlignment="1">
      <alignment horizontal="left" vertical="center"/>
    </xf>
    <xf numFmtId="0" fontId="1" fillId="8" borderId="0" xfId="0" applyFont="1" applyFill="1"/>
    <xf numFmtId="0" fontId="12" fillId="8" borderId="1" xfId="0" applyFont="1" applyFill="1" applyBorder="1" applyAlignment="1">
      <alignment horizontal="left" vertical="center"/>
    </xf>
    <xf numFmtId="0" fontId="1" fillId="11" borderId="0" xfId="0" applyFont="1" applyFill="1"/>
    <xf numFmtId="0" fontId="1" fillId="5" borderId="0" xfId="0" applyFont="1" applyFill="1"/>
    <xf numFmtId="0" fontId="9" fillId="5" borderId="1" xfId="0" applyFont="1" applyFill="1" applyBorder="1" applyAlignment="1">
      <alignment horizontal="left" vertical="center"/>
    </xf>
    <xf numFmtId="0" fontId="9" fillId="5" borderId="1" xfId="0" applyFont="1" applyFill="1" applyBorder="1" applyAlignment="1">
      <alignment horizontal="center" vertical="center"/>
    </xf>
    <xf numFmtId="0" fontId="12" fillId="6" borderId="1" xfId="0" applyFont="1" applyFill="1" applyBorder="1" applyAlignment="1">
      <alignment horizontal="center" vertical="center"/>
    </xf>
    <xf numFmtId="0" fontId="12" fillId="8" borderId="1" xfId="0" applyFont="1" applyFill="1" applyBorder="1" applyAlignment="1">
      <alignment horizontal="center" vertical="center"/>
    </xf>
    <xf numFmtId="0" fontId="9" fillId="6" borderId="1" xfId="0" applyFont="1" applyFill="1" applyBorder="1" applyAlignment="1">
      <alignment horizontal="left" vertical="center"/>
    </xf>
    <xf numFmtId="0" fontId="9" fillId="6" borderId="1" xfId="0" applyFont="1" applyFill="1" applyBorder="1" applyAlignment="1">
      <alignment horizontal="center" vertical="center"/>
    </xf>
    <xf numFmtId="0" fontId="22" fillId="6" borderId="1" xfId="0" applyFont="1" applyFill="1" applyBorder="1" applyAlignment="1">
      <alignment horizontal="center" vertical="center"/>
    </xf>
    <xf numFmtId="0" fontId="12" fillId="11" borderId="1" xfId="0" applyFont="1" applyFill="1" applyBorder="1" applyAlignment="1">
      <alignment horizontal="left" vertical="center"/>
    </xf>
    <xf numFmtId="0" fontId="22"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9" fillId="5" borderId="1" xfId="0" applyFont="1" applyFill="1" applyBorder="1" applyAlignment="1">
      <alignment horizontal="left" vertical="center" wrapText="1"/>
    </xf>
    <xf numFmtId="0" fontId="9" fillId="5" borderId="1"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1" xfId="0" applyFont="1" applyFill="1" applyBorder="1" applyAlignment="1">
      <alignment horizontal="center" vertical="center" wrapText="1"/>
    </xf>
    <xf numFmtId="0" fontId="1" fillId="15" borderId="0" xfId="0" applyFont="1" applyFill="1"/>
    <xf numFmtId="0" fontId="12" fillId="15" borderId="1" xfId="0" applyFont="1" applyFill="1" applyBorder="1" applyAlignment="1">
      <alignment horizontal="left" vertical="center" wrapText="1"/>
    </xf>
    <xf numFmtId="0" fontId="12" fillId="15" borderId="1" xfId="0" applyFont="1" applyFill="1" applyBorder="1" applyAlignment="1">
      <alignment horizontal="center" vertical="center" wrapText="1"/>
    </xf>
    <xf numFmtId="0" fontId="24" fillId="8" borderId="1" xfId="0" applyFont="1" applyFill="1" applyBorder="1" applyAlignment="1">
      <alignment horizontal="left" vertical="center" wrapText="1"/>
    </xf>
    <xf numFmtId="0" fontId="24" fillId="6" borderId="1" xfId="0" applyFont="1" applyFill="1" applyBorder="1" applyAlignment="1">
      <alignment horizontal="left" vertical="center" wrapText="1"/>
    </xf>
    <xf numFmtId="0" fontId="19" fillId="2" borderId="0" xfId="0" applyFont="1" applyFill="1" applyAlignment="1">
      <alignment horizontal="center" vertical="center"/>
    </xf>
    <xf numFmtId="0" fontId="21" fillId="2" borderId="0" xfId="0" applyFont="1" applyFill="1" applyAlignment="1">
      <alignment horizontal="center" vertical="center"/>
    </xf>
    <xf numFmtId="0" fontId="8" fillId="14" borderId="0" xfId="0" applyFont="1" applyFill="1" applyAlignment="1">
      <alignment horizontal="left" vertical="center"/>
    </xf>
    <xf numFmtId="0" fontId="8" fillId="2" borderId="0" xfId="0" applyFont="1" applyFill="1" applyAlignment="1">
      <alignment horizontal="left" vertical="center"/>
    </xf>
    <xf numFmtId="0" fontId="8" fillId="13" borderId="0" xfId="0" applyFont="1" applyFill="1" applyAlignment="1">
      <alignment horizontal="left" vertical="center"/>
    </xf>
    <xf numFmtId="0" fontId="23" fillId="9" borderId="0" xfId="0" applyFont="1" applyFill="1" applyAlignment="1">
      <alignment horizontal="left" vertical="center" wrapText="1"/>
    </xf>
    <xf numFmtId="0" fontId="1" fillId="0" borderId="0" xfId="0" applyFont="1" applyProtection="1">
      <protection locked="0"/>
    </xf>
    <xf numFmtId="0" fontId="6" fillId="2" borderId="0" xfId="0" applyFont="1" applyFill="1" applyAlignment="1" applyProtection="1">
      <alignment horizontal="left" vertical="center"/>
      <protection locked="0"/>
    </xf>
    <xf numFmtId="0" fontId="7" fillId="2" borderId="1" xfId="0" applyFont="1" applyFill="1" applyBorder="1" applyAlignment="1" applyProtection="1">
      <alignment horizontal="center" vertical="center" wrapText="1"/>
      <protection locked="0"/>
    </xf>
    <xf numFmtId="0" fontId="1" fillId="2" borderId="0" xfId="0" applyFont="1" applyFill="1" applyProtection="1">
      <protection locked="0"/>
    </xf>
    <xf numFmtId="0" fontId="8" fillId="2" borderId="0" xfId="0" applyFont="1" applyFill="1" applyAlignment="1" applyProtection="1">
      <alignment horizontal="left" vertical="center"/>
      <protection locked="0"/>
    </xf>
    <xf numFmtId="0" fontId="9" fillId="5" borderId="0" xfId="0" applyFont="1" applyFill="1" applyAlignment="1" applyProtection="1">
      <alignment horizontal="left" vertical="center"/>
      <protection locked="0"/>
    </xf>
    <xf numFmtId="0" fontId="1" fillId="6" borderId="0" xfId="0" applyFont="1" applyFill="1" applyProtection="1">
      <protection locked="0"/>
    </xf>
    <xf numFmtId="0" fontId="10" fillId="6" borderId="1" xfId="0" applyFont="1" applyFill="1" applyBorder="1" applyAlignment="1" applyProtection="1">
      <alignment horizontal="left" vertical="center"/>
      <protection locked="0"/>
    </xf>
    <xf numFmtId="49" fontId="11" fillId="7" borderId="1" xfId="0" applyNumberFormat="1" applyFont="1" applyFill="1" applyBorder="1" applyAlignment="1" applyProtection="1">
      <alignment horizontal="right" vertical="center"/>
      <protection locked="0"/>
    </xf>
    <xf numFmtId="0" fontId="12" fillId="6" borderId="1" xfId="0" applyFont="1" applyFill="1" applyBorder="1" applyAlignment="1" applyProtection="1">
      <alignment horizontal="right" vertical="center"/>
      <protection locked="0"/>
    </xf>
    <xf numFmtId="49" fontId="12" fillId="6" borderId="1" xfId="0" applyNumberFormat="1" applyFont="1" applyFill="1" applyBorder="1" applyAlignment="1" applyProtection="1">
      <alignment horizontal="right" vertical="center"/>
      <protection locked="0"/>
    </xf>
    <xf numFmtId="164" fontId="11" fillId="7" borderId="1" xfId="0" applyNumberFormat="1" applyFont="1" applyFill="1" applyBorder="1" applyAlignment="1" applyProtection="1">
      <alignment horizontal="right" vertical="center"/>
      <protection locked="0"/>
    </xf>
    <xf numFmtId="0" fontId="12" fillId="6" borderId="1" xfId="0" applyFont="1" applyFill="1" applyBorder="1" applyAlignment="1" applyProtection="1">
      <alignment horizontal="left" vertical="center"/>
      <protection locked="0"/>
    </xf>
    <xf numFmtId="0" fontId="1" fillId="8" borderId="0" xfId="0" applyFont="1" applyFill="1" applyProtection="1">
      <protection locked="0"/>
    </xf>
    <xf numFmtId="0" fontId="9" fillId="8" borderId="1" xfId="0" applyFont="1" applyFill="1" applyBorder="1" applyAlignment="1" applyProtection="1">
      <alignment horizontal="left" vertical="center"/>
      <protection locked="0"/>
    </xf>
    <xf numFmtId="164" fontId="9" fillId="8" borderId="1" xfId="0" applyNumberFormat="1" applyFont="1" applyFill="1" applyBorder="1" applyAlignment="1" applyProtection="1">
      <alignment horizontal="right" vertical="center"/>
      <protection locked="0"/>
    </xf>
    <xf numFmtId="0" fontId="9" fillId="9" borderId="0" xfId="0" applyFont="1" applyFill="1" applyAlignment="1" applyProtection="1">
      <alignment horizontal="left" vertical="center" wrapText="1"/>
      <protection locked="0"/>
    </xf>
    <xf numFmtId="0" fontId="1" fillId="10" borderId="0" xfId="0" applyFont="1" applyFill="1" applyProtection="1">
      <protection locked="0"/>
    </xf>
    <xf numFmtId="0" fontId="12" fillId="10" borderId="1" xfId="0" applyFont="1" applyFill="1" applyBorder="1" applyAlignment="1" applyProtection="1">
      <alignment horizontal="left" vertical="center"/>
      <protection locked="0"/>
    </xf>
    <xf numFmtId="49" fontId="12" fillId="10" borderId="1" xfId="0" applyNumberFormat="1" applyFont="1" applyFill="1" applyBorder="1" applyAlignment="1" applyProtection="1">
      <alignment horizontal="right" vertical="center"/>
      <protection locked="0"/>
    </xf>
    <xf numFmtId="0" fontId="12" fillId="8" borderId="1" xfId="0" applyFont="1" applyFill="1" applyBorder="1" applyAlignment="1" applyProtection="1">
      <alignment horizontal="left" vertical="center"/>
      <protection locked="0"/>
    </xf>
    <xf numFmtId="164" fontId="12" fillId="8" borderId="1" xfId="0" applyNumberFormat="1" applyFont="1" applyFill="1" applyBorder="1" applyAlignment="1" applyProtection="1">
      <alignment horizontal="right" vertical="center"/>
      <protection locked="0"/>
    </xf>
    <xf numFmtId="0" fontId="1" fillId="9" borderId="0" xfId="0" applyFont="1" applyFill="1" applyProtection="1">
      <protection locked="0"/>
    </xf>
    <xf numFmtId="0" fontId="9" fillId="9" borderId="1" xfId="0" applyFont="1" applyFill="1" applyBorder="1" applyAlignment="1" applyProtection="1">
      <alignment horizontal="left" vertical="center"/>
      <protection locked="0"/>
    </xf>
    <xf numFmtId="164" fontId="9" fillId="9" borderId="1" xfId="0" applyNumberFormat="1" applyFont="1" applyFill="1" applyBorder="1" applyAlignment="1" applyProtection="1">
      <alignment horizontal="right" vertical="center"/>
      <protection locked="0"/>
    </xf>
    <xf numFmtId="0" fontId="13" fillId="10" borderId="1" xfId="0" applyFont="1" applyFill="1" applyBorder="1" applyAlignment="1" applyProtection="1">
      <alignment horizontal="center" vertical="center"/>
      <protection locked="0"/>
    </xf>
    <xf numFmtId="0" fontId="1" fillId="11" borderId="0" xfId="0" applyFont="1" applyFill="1" applyProtection="1">
      <protection locked="0"/>
    </xf>
    <xf numFmtId="0" fontId="9" fillId="11" borderId="1" xfId="0" applyFont="1" applyFill="1" applyBorder="1" applyAlignment="1" applyProtection="1">
      <alignment horizontal="left" vertical="center"/>
      <protection locked="0"/>
    </xf>
    <xf numFmtId="49" fontId="14" fillId="10" borderId="1" xfId="0" applyNumberFormat="1" applyFont="1" applyFill="1" applyBorder="1" applyAlignment="1" applyProtection="1">
      <alignment horizontal="center" vertical="center"/>
      <protection locked="0"/>
    </xf>
    <xf numFmtId="164" fontId="9" fillId="11" borderId="1" xfId="0" applyNumberFormat="1" applyFont="1" applyFill="1" applyBorder="1" applyAlignment="1" applyProtection="1">
      <alignment horizontal="right" vertical="center"/>
      <protection locked="0"/>
    </xf>
    <xf numFmtId="0" fontId="15" fillId="10" borderId="1" xfId="0" applyFont="1" applyFill="1" applyBorder="1" applyAlignment="1" applyProtection="1">
      <alignment horizontal="left" vertical="center" wrapText="1"/>
      <protection locked="0"/>
    </xf>
    <xf numFmtId="164" fontId="12" fillId="6" borderId="1" xfId="0" applyNumberFormat="1" applyFont="1" applyFill="1" applyBorder="1" applyAlignment="1" applyProtection="1">
      <alignment horizontal="right" vertical="center"/>
      <protection locked="0"/>
    </xf>
    <xf numFmtId="164" fontId="12" fillId="10" borderId="1" xfId="0" applyNumberFormat="1" applyFont="1" applyFill="1" applyBorder="1" applyAlignment="1" applyProtection="1">
      <alignment horizontal="right" vertical="center"/>
      <protection locked="0"/>
    </xf>
    <xf numFmtId="0" fontId="1" fillId="12" borderId="0" xfId="0" applyFont="1" applyFill="1" applyProtection="1">
      <protection locked="0"/>
    </xf>
    <xf numFmtId="0" fontId="9" fillId="12" borderId="1" xfId="0" applyFont="1" applyFill="1" applyBorder="1" applyAlignment="1" applyProtection="1">
      <alignment horizontal="left" vertical="center"/>
      <protection locked="0"/>
    </xf>
    <xf numFmtId="164" fontId="16" fillId="12" borderId="1" xfId="0" applyNumberFormat="1" applyFont="1" applyFill="1" applyBorder="1" applyAlignment="1" applyProtection="1">
      <alignment horizontal="right" vertical="center"/>
      <protection locked="0"/>
    </xf>
    <xf numFmtId="0" fontId="8" fillId="13" borderId="0" xfId="0" applyFont="1" applyFill="1" applyAlignment="1" applyProtection="1">
      <alignment horizontal="left" vertical="center"/>
      <protection locked="0"/>
    </xf>
    <xf numFmtId="0" fontId="8" fillId="14" borderId="0" xfId="0" applyFont="1" applyFill="1" applyAlignment="1" applyProtection="1">
      <alignment horizontal="left" vertical="center"/>
      <protection locked="0"/>
    </xf>
    <xf numFmtId="0" fontId="1" fillId="4" borderId="0" xfId="0" applyFont="1" applyFill="1" applyProtection="1">
      <protection locked="0"/>
    </xf>
    <xf numFmtId="0" fontId="9" fillId="4" borderId="1" xfId="0" applyFont="1" applyFill="1" applyBorder="1" applyAlignment="1" applyProtection="1">
      <alignment horizontal="left" vertical="center"/>
      <protection locked="0"/>
    </xf>
    <xf numFmtId="49" fontId="9" fillId="4" borderId="1" xfId="0" applyNumberFormat="1" applyFont="1" applyFill="1" applyBorder="1" applyAlignment="1" applyProtection="1">
      <alignment horizontal="right" vertical="center"/>
      <protection locked="0"/>
    </xf>
    <xf numFmtId="0" fontId="15" fillId="4" borderId="0" xfId="0" applyFont="1" applyFill="1" applyAlignment="1" applyProtection="1">
      <alignment horizontal="left" vertical="center" wrapText="1"/>
      <protection locked="0"/>
    </xf>
    <xf numFmtId="0" fontId="12" fillId="4" borderId="1" xfId="0" applyFont="1" applyFill="1" applyBorder="1" applyAlignment="1" applyProtection="1">
      <alignment horizontal="left" vertical="center"/>
      <protection locked="0"/>
    </xf>
    <xf numFmtId="164" fontId="12" fillId="4" borderId="1" xfId="0" applyNumberFormat="1" applyFont="1" applyFill="1" applyBorder="1" applyAlignment="1" applyProtection="1">
      <alignment horizontal="right" vertical="center"/>
      <protection locked="0"/>
    </xf>
    <xf numFmtId="0" fontId="12" fillId="12" borderId="1" xfId="0" applyFont="1" applyFill="1" applyBorder="1" applyAlignment="1" applyProtection="1">
      <alignment horizontal="left" vertical="center"/>
      <protection locked="0"/>
    </xf>
    <xf numFmtId="164" fontId="17" fillId="12" borderId="1" xfId="0" applyNumberFormat="1" applyFont="1" applyFill="1" applyBorder="1" applyAlignment="1" applyProtection="1">
      <alignment horizontal="right" vertical="center"/>
      <protection locked="0"/>
    </xf>
    <xf numFmtId="164" fontId="18" fillId="12" borderId="1" xfId="0" applyNumberFormat="1" applyFont="1" applyFill="1" applyBorder="1" applyAlignment="1" applyProtection="1">
      <alignment horizontal="right" vertical="center"/>
      <protection locked="0"/>
    </xf>
    <xf numFmtId="0" fontId="19" fillId="2" borderId="2" xfId="0" applyFont="1" applyFill="1" applyBorder="1" applyAlignment="1" applyProtection="1">
      <alignment horizontal="left" vertical="center"/>
      <protection locked="0"/>
    </xf>
    <xf numFmtId="164" fontId="19" fillId="2" borderId="2" xfId="0" applyNumberFormat="1" applyFont="1" applyFill="1" applyBorder="1" applyAlignment="1" applyProtection="1">
      <alignment horizontal="right" vertical="center"/>
      <protection locked="0"/>
    </xf>
    <xf numFmtId="0" fontId="20" fillId="10" borderId="1" xfId="0" applyFont="1" applyFill="1" applyBorder="1" applyAlignment="1" applyProtection="1">
      <alignment horizontal="left" vertical="center" wrapText="1"/>
      <protection locked="0"/>
    </xf>
    <xf numFmtId="0" fontId="21" fillId="2" borderId="0" xfId="0" applyFont="1" applyFill="1" applyAlignment="1" applyProtection="1">
      <alignment horizontal="center" vertical="center"/>
      <protection locked="0"/>
    </xf>
    <xf numFmtId="0" fontId="2" fillId="2" borderId="0" xfId="0" applyFont="1" applyFill="1" applyAlignment="1" applyProtection="1">
      <alignment horizontal="center" vertical="center"/>
    </xf>
    <xf numFmtId="0" fontId="3" fillId="2" borderId="0" xfId="0" applyFont="1" applyFill="1" applyAlignment="1" applyProtection="1">
      <alignment horizontal="center" vertical="center" wrapText="1"/>
    </xf>
    <xf numFmtId="0" fontId="4" fillId="3" borderId="0" xfId="0" applyFont="1" applyFill="1" applyAlignment="1" applyProtection="1">
      <alignment horizontal="center" vertical="center"/>
    </xf>
    <xf numFmtId="0" fontId="5" fillId="4" borderId="0" xfId="0" applyFont="1" applyFill="1" applyAlignment="1" applyProtection="1">
      <alignment horizontal="center" vertic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1B5E20"/>
      <rgbColor rgb="FF000080"/>
      <rgbColor rgb="FF808000"/>
      <rgbColor rgb="FF800080"/>
      <rgbColor rgb="FF008080"/>
      <rgbColor rgb="FFBDBDBD"/>
      <rgbColor rgb="FF808080"/>
      <rgbColor rgb="FF9999FF"/>
      <rgbColor rgb="FF5D4037"/>
      <rgbColor rgb="FFFFF8E1"/>
      <rgbColor rgb="FFDCEEFF"/>
      <rgbColor rgb="FF4A148C"/>
      <rgbColor rgb="FFE65100"/>
      <rgbColor rgb="FF0066CC"/>
      <rgbColor rgb="FFC5CAE9"/>
      <rgbColor rgb="FF000080"/>
      <rgbColor rgb="FFFF00FF"/>
      <rgbColor rgb="FFFFFF00"/>
      <rgbColor rgb="FF00FFFF"/>
      <rgbColor rgb="FF800080"/>
      <rgbColor rgb="FF800000"/>
      <rgbColor rgb="FF008080"/>
      <rgbColor rgb="FF0000FF"/>
      <rgbColor rgb="FF00CCFF"/>
      <rgbColor rgb="FFE8F5E9"/>
      <rgbColor rgb="FFE8EAF6"/>
      <rgbColor rgb="FFFFFDE7"/>
      <rgbColor rgb="FFF5F5F5"/>
      <rgbColor rgb="FFFFEBEE"/>
      <rgbColor rgb="FFCC99FF"/>
      <rgbColor rgb="FFF3E5F5"/>
      <rgbColor rgb="FF3366FF"/>
      <rgbColor rgb="FF33CCCC"/>
      <rgbColor rgb="FF99CC00"/>
      <rgbColor rgb="FFFFCC00"/>
      <rgbColor rgb="FFF9A825"/>
      <rgbColor rgb="FFFF6F00"/>
      <rgbColor rgb="FF666699"/>
      <rgbColor rgb="FF9E9E9E"/>
      <rgbColor rgb="FF0D1F5C"/>
      <rgbColor rgb="FF339966"/>
      <rgbColor rgb="FF003300"/>
      <rgbColor rgb="FF212121"/>
      <rgbColor rgb="FFC62828"/>
      <rgbColor rgb="FF993366"/>
      <rgbColor rgb="FF333399"/>
      <rgbColor rgb="FF424242"/>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59"/>
  <sheetViews>
    <sheetView tabSelected="1" zoomScaleNormal="100" workbookViewId="0">
      <pane xSplit="1" ySplit="6" topLeftCell="B7" activePane="bottomRight" state="frozen"/>
      <selection pane="topRight" activeCell="B1" sqref="B1"/>
      <selection pane="bottomLeft" activeCell="A7" sqref="A7"/>
      <selection pane="bottomRight" activeCell="A2" sqref="A2:D2"/>
    </sheetView>
  </sheetViews>
  <sheetFormatPr defaultColWidth="8.7109375" defaultRowHeight="15" x14ac:dyDescent="0.25"/>
  <cols>
    <col min="1" max="1" width="3" hidden="1" customWidth="1"/>
    <col min="2" max="2" width="72.7109375" customWidth="1"/>
    <col min="3" max="3" width="23.140625" customWidth="1"/>
    <col min="4" max="6" width="16" customWidth="1"/>
    <col min="7" max="7" width="15.7109375" customWidth="1"/>
    <col min="8" max="8" width="3" hidden="1" customWidth="1"/>
  </cols>
  <sheetData>
    <row r="1" spans="1:8" ht="7.5" customHeight="1" x14ac:dyDescent="0.25">
      <c r="A1" s="1"/>
      <c r="B1" s="1"/>
      <c r="C1" s="1"/>
      <c r="D1" s="1"/>
      <c r="E1" s="1"/>
      <c r="F1" s="1"/>
      <c r="G1" s="1"/>
      <c r="H1" s="1"/>
    </row>
    <row r="2" spans="1:8" ht="51.75" customHeight="1" x14ac:dyDescent="0.25">
      <c r="A2" s="84" t="s">
        <v>0</v>
      </c>
      <c r="B2" s="84"/>
      <c r="C2" s="84"/>
      <c r="D2" s="84"/>
      <c r="E2" s="85" t="s">
        <v>1</v>
      </c>
      <c r="F2" s="85"/>
      <c r="G2" s="85"/>
      <c r="H2" s="85"/>
    </row>
    <row r="3" spans="1:8" ht="27.75" customHeight="1" x14ac:dyDescent="0.25">
      <c r="A3" s="86" t="s">
        <v>2</v>
      </c>
      <c r="B3" s="86"/>
      <c r="C3" s="86"/>
      <c r="D3" s="86"/>
      <c r="E3" s="86"/>
      <c r="F3" s="86"/>
      <c r="G3" s="86"/>
      <c r="H3" s="86"/>
    </row>
    <row r="4" spans="1:8" ht="21.75" customHeight="1" x14ac:dyDescent="0.25">
      <c r="A4" s="87" t="s">
        <v>3</v>
      </c>
      <c r="B4" s="87"/>
      <c r="C4" s="87"/>
      <c r="D4" s="87"/>
      <c r="E4" s="87"/>
      <c r="F4" s="87"/>
      <c r="G4" s="87"/>
      <c r="H4" s="87"/>
    </row>
    <row r="5" spans="1:8" ht="18" customHeight="1" x14ac:dyDescent="0.25">
      <c r="A5" s="33"/>
      <c r="B5" s="33"/>
      <c r="C5" s="33"/>
      <c r="D5" s="33"/>
      <c r="E5" s="33"/>
      <c r="F5" s="33"/>
      <c r="G5" s="33"/>
      <c r="H5" s="33"/>
    </row>
    <row r="6" spans="1:8" ht="30" customHeight="1" x14ac:dyDescent="0.25">
      <c r="A6" s="34" t="s">
        <v>4</v>
      </c>
      <c r="B6" s="34"/>
      <c r="C6" s="35" t="s">
        <v>5</v>
      </c>
      <c r="D6" s="35" t="s">
        <v>6</v>
      </c>
      <c r="E6" s="35" t="s">
        <v>7</v>
      </c>
      <c r="F6" s="35" t="s">
        <v>8</v>
      </c>
      <c r="G6" s="35" t="s">
        <v>9</v>
      </c>
      <c r="H6" s="36"/>
    </row>
    <row r="7" spans="1:8" ht="21.75" customHeight="1" x14ac:dyDescent="0.25">
      <c r="A7" s="37" t="s">
        <v>10</v>
      </c>
      <c r="B7" s="37"/>
      <c r="C7" s="37"/>
      <c r="D7" s="37"/>
      <c r="E7" s="37"/>
      <c r="F7" s="37"/>
      <c r="G7" s="37"/>
      <c r="H7" s="37"/>
    </row>
    <row r="8" spans="1:8" ht="19.5" customHeight="1" x14ac:dyDescent="0.25">
      <c r="A8" s="38" t="s">
        <v>11</v>
      </c>
      <c r="B8" s="38"/>
      <c r="C8" s="38"/>
      <c r="D8" s="38"/>
      <c r="E8" s="38"/>
      <c r="F8" s="38"/>
      <c r="G8" s="38"/>
      <c r="H8" s="38"/>
    </row>
    <row r="9" spans="1:8" ht="18" customHeight="1" x14ac:dyDescent="0.25">
      <c r="A9" s="39"/>
      <c r="B9" s="40" t="s">
        <v>12</v>
      </c>
      <c r="C9" s="41" t="s">
        <v>13</v>
      </c>
      <c r="D9" s="42"/>
      <c r="E9" s="42"/>
      <c r="F9" s="42"/>
      <c r="G9" s="43"/>
      <c r="H9" s="39"/>
    </row>
    <row r="10" spans="1:8" ht="19.5" customHeight="1" x14ac:dyDescent="0.25">
      <c r="A10" s="38" t="s">
        <v>14</v>
      </c>
      <c r="B10" s="38"/>
      <c r="C10" s="38"/>
      <c r="D10" s="38"/>
      <c r="E10" s="38"/>
      <c r="F10" s="38"/>
      <c r="G10" s="38"/>
      <c r="H10" s="38"/>
    </row>
    <row r="11" spans="1:8" ht="18" customHeight="1" x14ac:dyDescent="0.25">
      <c r="A11" s="39"/>
      <c r="B11" s="40" t="s">
        <v>15</v>
      </c>
      <c r="C11" s="33"/>
      <c r="D11" s="33"/>
      <c r="E11" s="33"/>
      <c r="F11" s="33"/>
      <c r="G11" s="44">
        <v>150000</v>
      </c>
      <c r="H11" s="39"/>
    </row>
    <row r="12" spans="1:8" ht="18" customHeight="1" x14ac:dyDescent="0.25">
      <c r="A12" s="39"/>
      <c r="B12" s="40" t="s">
        <v>16</v>
      </c>
      <c r="C12" s="33"/>
      <c r="D12" s="33"/>
      <c r="E12" s="33"/>
      <c r="F12" s="33"/>
      <c r="G12" s="44">
        <v>30000</v>
      </c>
      <c r="H12" s="39"/>
    </row>
    <row r="13" spans="1:8" ht="18" customHeight="1" x14ac:dyDescent="0.25">
      <c r="A13" s="39"/>
      <c r="B13" s="45" t="s">
        <v>17</v>
      </c>
      <c r="C13" s="33"/>
      <c r="D13" s="33"/>
      <c r="E13" s="33"/>
      <c r="F13" s="33"/>
      <c r="G13" s="44">
        <v>0</v>
      </c>
      <c r="H13" s="39"/>
    </row>
    <row r="14" spans="1:8" ht="18" customHeight="1" x14ac:dyDescent="0.25">
      <c r="A14" s="46"/>
      <c r="B14" s="47" t="s">
        <v>18</v>
      </c>
      <c r="C14" s="33"/>
      <c r="D14" s="33"/>
      <c r="E14" s="33"/>
      <c r="F14" s="33"/>
      <c r="G14" s="48">
        <f>G11-G12-G13</f>
        <v>120000</v>
      </c>
      <c r="H14" s="46"/>
    </row>
    <row r="15" spans="1:8" ht="25.5" customHeight="1" x14ac:dyDescent="0.25">
      <c r="A15" s="49" t="str">
        <f>IF(C9="Senior Citizen - No Business (Exempt from Advance Tax)","✅  EXEMPT: Resident Senior Citizens (60+) without business/professional income are EXEMPT from advance tax u/s 404 (IT Act 2025). Pay full tax as Self-Assessment Tax before ITR filing.",IF(G14&lt;=10000,"✅  NOT APPLICABLE: Net tax liability ≤ ₹10,000. Advance tax NOT required u/s 404. Pay as Self-Assessment Tax.","✅  ADVANCE TAX APPLICABLE: Net tax liability ₹" &amp; TEXT(G14,"##,##,##0") &amp; " &gt; ₹10,000. See installment schedule below."))</f>
        <v>✅  ADVANCE TAX APPLICABLE: Net tax liability ₹120,000 &gt; ₹10,000. See installment schedule below.</v>
      </c>
      <c r="B15" s="49"/>
      <c r="C15" s="49"/>
      <c r="D15" s="49"/>
      <c r="E15" s="49"/>
      <c r="F15" s="49"/>
      <c r="G15" s="49"/>
      <c r="H15" s="49"/>
    </row>
    <row r="16" spans="1:8" ht="18" customHeight="1" x14ac:dyDescent="0.25">
      <c r="A16" s="33"/>
      <c r="B16" s="33"/>
      <c r="C16" s="33"/>
      <c r="D16" s="33"/>
      <c r="E16" s="33"/>
      <c r="F16" s="33"/>
      <c r="G16" s="33"/>
      <c r="H16" s="33"/>
    </row>
    <row r="17" spans="1:8" ht="6" customHeight="1" x14ac:dyDescent="0.25">
      <c r="A17" s="39"/>
      <c r="B17" s="39"/>
      <c r="C17" s="39"/>
      <c r="D17" s="39"/>
      <c r="E17" s="39"/>
      <c r="F17" s="39"/>
      <c r="G17" s="39"/>
      <c r="H17" s="39"/>
    </row>
    <row r="18" spans="1:8" ht="21.75" customHeight="1" x14ac:dyDescent="0.25">
      <c r="A18" s="37" t="s">
        <v>19</v>
      </c>
      <c r="B18" s="37"/>
      <c r="C18" s="37"/>
      <c r="D18" s="37"/>
      <c r="E18" s="37"/>
      <c r="F18" s="37"/>
      <c r="G18" s="37"/>
      <c r="H18" s="37"/>
    </row>
    <row r="19" spans="1:8" ht="19.5" customHeight="1" x14ac:dyDescent="0.25">
      <c r="A19" s="38" t="s">
        <v>20</v>
      </c>
      <c r="B19" s="38"/>
      <c r="C19" s="38"/>
      <c r="D19" s="38"/>
      <c r="E19" s="38"/>
      <c r="F19" s="38"/>
      <c r="G19" s="38"/>
      <c r="H19" s="38"/>
    </row>
    <row r="20" spans="1:8" ht="18" customHeight="1" x14ac:dyDescent="0.25">
      <c r="A20" s="50"/>
      <c r="B20" s="51" t="s">
        <v>21</v>
      </c>
      <c r="C20" s="52" t="s">
        <v>22</v>
      </c>
      <c r="D20" s="52" t="s">
        <v>23</v>
      </c>
      <c r="E20" s="52" t="s">
        <v>24</v>
      </c>
      <c r="F20" s="52" t="s">
        <v>25</v>
      </c>
      <c r="G20" s="52"/>
      <c r="H20" s="50"/>
    </row>
    <row r="21" spans="1:8" ht="18" customHeight="1" x14ac:dyDescent="0.25">
      <c r="A21" s="46"/>
      <c r="B21" s="53" t="s">
        <v>26</v>
      </c>
      <c r="C21" s="54">
        <f>IF(C9="Normal (4 Installments)",G14*15%,0)</f>
        <v>18000</v>
      </c>
      <c r="D21" s="54">
        <f>IF(C9="Normal (4 Installments)",G14*45%,0)</f>
        <v>54000</v>
      </c>
      <c r="E21" s="54">
        <f>IF(C9="Normal (4 Installments)",G14*75%,0)</f>
        <v>90000</v>
      </c>
      <c r="F21" s="54">
        <f>IF(C9="Normal (4 Installments)",G14*100%,0)</f>
        <v>120000</v>
      </c>
      <c r="G21" s="54">
        <f>IF(C9="Normal (4 Installments)",G14,0)</f>
        <v>120000</v>
      </c>
      <c r="H21" s="46"/>
    </row>
    <row r="22" spans="1:8" ht="18" customHeight="1" x14ac:dyDescent="0.25">
      <c r="A22" s="55"/>
      <c r="B22" s="56" t="s">
        <v>27</v>
      </c>
      <c r="C22" s="57">
        <f>IF(C9="Normal (4 Installments)",G14*15%,0)</f>
        <v>18000</v>
      </c>
      <c r="D22" s="57">
        <f>IF(C9="Normal (4 Installments)",G14*45%-G14*15%,0)</f>
        <v>36000</v>
      </c>
      <c r="E22" s="57">
        <f>IF(C9="Normal (4 Installments)",G14*75%-G14*45%,0)</f>
        <v>36000</v>
      </c>
      <c r="F22" s="57">
        <f>IF(C9="Normal (4 Installments)",G14*100%-G14*75%,0)</f>
        <v>30000</v>
      </c>
      <c r="G22" s="57">
        <f>IF(C9="Normal (4 Installments)",G14,0)</f>
        <v>120000</v>
      </c>
      <c r="H22" s="55"/>
    </row>
    <row r="23" spans="1:8" ht="15.75" customHeight="1" x14ac:dyDescent="0.25">
      <c r="A23" s="50"/>
      <c r="B23" s="50"/>
      <c r="C23" s="58" t="s">
        <v>28</v>
      </c>
      <c r="D23" s="58" t="s">
        <v>29</v>
      </c>
      <c r="E23" s="58" t="s">
        <v>30</v>
      </c>
      <c r="F23" s="58" t="s">
        <v>31</v>
      </c>
      <c r="G23" s="58" t="s">
        <v>32</v>
      </c>
      <c r="H23" s="50"/>
    </row>
    <row r="24" spans="1:8" ht="19.5" customHeight="1" x14ac:dyDescent="0.25">
      <c r="A24" s="38" t="s">
        <v>33</v>
      </c>
      <c r="B24" s="38"/>
      <c r="C24" s="38"/>
      <c r="D24" s="38"/>
      <c r="E24" s="38"/>
      <c r="F24" s="38"/>
      <c r="G24" s="38"/>
      <c r="H24" s="38"/>
    </row>
    <row r="25" spans="1:8" ht="18" customHeight="1" x14ac:dyDescent="0.25">
      <c r="A25" s="59"/>
      <c r="B25" s="60" t="s">
        <v>34</v>
      </c>
      <c r="C25" s="61" t="str">
        <f>IF(C9="Presumptive 44AD/44ADA (1 Installment - 15 Mar only)","N/A","-")</f>
        <v>-</v>
      </c>
      <c r="D25" s="61" t="str">
        <f>IF(C9="Presumptive 44AD/44ADA (1 Installment - 15 Mar only)","N/A","-")</f>
        <v>-</v>
      </c>
      <c r="E25" s="61" t="str">
        <f>IF(C9="Presumptive 44AD/44ADA (1 Installment - 15 Mar only)","N/A","-")</f>
        <v>-</v>
      </c>
      <c r="F25" s="62" t="str">
        <f>IF(C9="Presumptive 44AD/44ADA (1 Installment - 15 Mar only)",G14,"-")</f>
        <v>-</v>
      </c>
      <c r="G25" s="62" t="str">
        <f>IF(C9="Presumptive 44AD/44ADA (1 Installment - 15 Mar only)",G14,"-")</f>
        <v>-</v>
      </c>
      <c r="H25" s="59"/>
    </row>
    <row r="26" spans="1:8" ht="40.5" customHeight="1" x14ac:dyDescent="0.25">
      <c r="A26" s="50"/>
      <c r="B26" s="63" t="s">
        <v>35</v>
      </c>
      <c r="C26" s="63"/>
      <c r="D26" s="63"/>
      <c r="E26" s="63"/>
      <c r="F26" s="63"/>
      <c r="G26" s="63"/>
      <c r="H26" s="50"/>
    </row>
    <row r="27" spans="1:8" ht="18" customHeight="1" x14ac:dyDescent="0.25">
      <c r="A27" s="33"/>
      <c r="B27" s="33"/>
      <c r="C27" s="33"/>
      <c r="D27" s="33"/>
      <c r="E27" s="33"/>
      <c r="F27" s="33"/>
      <c r="G27" s="33"/>
      <c r="H27" s="33"/>
    </row>
    <row r="28" spans="1:8" ht="6" customHeight="1" x14ac:dyDescent="0.25">
      <c r="A28" s="39"/>
      <c r="B28" s="39"/>
      <c r="C28" s="39"/>
      <c r="D28" s="39"/>
      <c r="E28" s="39"/>
      <c r="F28" s="39"/>
      <c r="G28" s="39"/>
      <c r="H28" s="39"/>
    </row>
    <row r="29" spans="1:8" ht="21.75" customHeight="1" x14ac:dyDescent="0.25">
      <c r="A29" s="37" t="s">
        <v>36</v>
      </c>
      <c r="B29" s="37"/>
      <c r="C29" s="37"/>
      <c r="D29" s="37"/>
      <c r="E29" s="37"/>
      <c r="F29" s="37"/>
      <c r="G29" s="37"/>
      <c r="H29" s="37"/>
    </row>
    <row r="30" spans="1:8" ht="19.5" customHeight="1" x14ac:dyDescent="0.25">
      <c r="A30" s="38" t="s">
        <v>37</v>
      </c>
      <c r="B30" s="38"/>
      <c r="C30" s="38"/>
      <c r="D30" s="38"/>
      <c r="E30" s="38"/>
      <c r="F30" s="38"/>
      <c r="G30" s="38"/>
      <c r="H30" s="38"/>
    </row>
    <row r="31" spans="1:8" ht="39" customHeight="1" x14ac:dyDescent="0.25">
      <c r="A31" s="50"/>
      <c r="B31" s="63" t="s">
        <v>38</v>
      </c>
      <c r="C31" s="63"/>
      <c r="D31" s="63"/>
      <c r="E31" s="63"/>
      <c r="F31" s="63"/>
      <c r="G31" s="63"/>
      <c r="H31" s="50"/>
    </row>
    <row r="32" spans="1:8" ht="18" customHeight="1" x14ac:dyDescent="0.25">
      <c r="A32" s="39"/>
      <c r="B32" s="40" t="s">
        <v>39</v>
      </c>
      <c r="C32" s="44">
        <v>0</v>
      </c>
      <c r="D32" s="44">
        <v>0</v>
      </c>
      <c r="E32" s="44">
        <v>0</v>
      </c>
      <c r="F32" s="44">
        <v>0</v>
      </c>
      <c r="G32" s="64">
        <f>SUM(G12,G13)</f>
        <v>30000</v>
      </c>
      <c r="H32" s="39"/>
    </row>
    <row r="33" spans="1:8" ht="18" customHeight="1" x14ac:dyDescent="0.25">
      <c r="A33" s="39"/>
      <c r="B33" s="40" t="s">
        <v>40</v>
      </c>
      <c r="C33" s="44">
        <v>0</v>
      </c>
      <c r="D33" s="44">
        <v>0</v>
      </c>
      <c r="E33" s="44">
        <v>0</v>
      </c>
      <c r="F33" s="44">
        <v>0</v>
      </c>
      <c r="G33" s="64">
        <f>F33</f>
        <v>0</v>
      </c>
      <c r="H33" s="39"/>
    </row>
    <row r="34" spans="1:8" ht="18" customHeight="1" x14ac:dyDescent="0.25">
      <c r="A34" s="46"/>
      <c r="B34" s="47" t="s">
        <v>41</v>
      </c>
      <c r="C34" s="48">
        <f>C32+C33</f>
        <v>0</v>
      </c>
      <c r="D34" s="48">
        <f>D32+D33</f>
        <v>0</v>
      </c>
      <c r="E34" s="48">
        <f>E32+E33</f>
        <v>0</v>
      </c>
      <c r="F34" s="48">
        <f>F32+F33</f>
        <v>0</v>
      </c>
      <c r="G34" s="48">
        <f>G32+F33</f>
        <v>30000</v>
      </c>
      <c r="H34" s="46"/>
    </row>
    <row r="35" spans="1:8" ht="18" customHeight="1" x14ac:dyDescent="0.25">
      <c r="A35" s="50"/>
      <c r="B35" s="51" t="s">
        <v>42</v>
      </c>
      <c r="C35" s="65">
        <f>C33</f>
        <v>0</v>
      </c>
      <c r="D35" s="65">
        <f>D33-C33</f>
        <v>0</v>
      </c>
      <c r="E35" s="65">
        <f>E33-D33</f>
        <v>0</v>
      </c>
      <c r="F35" s="65">
        <f>F33-E33</f>
        <v>0</v>
      </c>
      <c r="G35" s="65">
        <f>F33</f>
        <v>0</v>
      </c>
      <c r="H35" s="50"/>
    </row>
    <row r="36" spans="1:8" ht="18" customHeight="1" x14ac:dyDescent="0.25">
      <c r="A36" s="66"/>
      <c r="B36" s="67" t="s">
        <v>43</v>
      </c>
      <c r="C36" s="68">
        <f>IF(C9="Senior Citizen - No Business (Exempt from Advance Tax)",0,IF(C9="Normal (4 Installments)",MAX(0,C21-C34),IF(C9="Presumptive 44AD/44ADA (1 Installment - 15 Mar only)",0,0)))</f>
        <v>18000</v>
      </c>
      <c r="D36" s="68">
        <f>IF(C9="Senior Citizen - No Business (Exempt from Advance Tax)",0,IF(C9="Normal (4 Installments)",MAX(0,D21-D34),IF(C9="Presumptive 44AD/44ADA (1 Installment - 15 Mar only)",0,0)))</f>
        <v>54000</v>
      </c>
      <c r="E36" s="68">
        <f>IF(C9="Senior Citizen - No Business (Exempt from Advance Tax)",0,IF(C9="Normal (4 Installments)",MAX(0,E21-E34),IF(C9="Presumptive 44AD/44ADA (1 Installment - 15 Mar only)",0,0)))</f>
        <v>90000</v>
      </c>
      <c r="F36" s="68">
        <f>IF(C9="Senior Citizen - No Business (Exempt from Advance Tax)",0,IF(C9="Normal (4 Installments)",MAX(0,F21-F34),IF(C9="Presumptive 44AD/44ADA (1 Installment - 15 Mar only)",MAX(0,F25-F34),0)))</f>
        <v>120000</v>
      </c>
      <c r="G36" s="68">
        <f>IF(C9="Senior Citizen - No Business (Exempt from Advance Tax)",0,MAX(0,G14-G34))</f>
        <v>90000</v>
      </c>
      <c r="H36" s="66"/>
    </row>
    <row r="37" spans="1:8" ht="18" customHeight="1" x14ac:dyDescent="0.25">
      <c r="A37" s="33"/>
      <c r="B37" s="33"/>
      <c r="C37" s="33"/>
      <c r="D37" s="33"/>
      <c r="E37" s="33"/>
      <c r="F37" s="33"/>
      <c r="G37" s="33"/>
      <c r="H37" s="33"/>
    </row>
    <row r="38" spans="1:8" ht="6" customHeight="1" x14ac:dyDescent="0.25">
      <c r="A38" s="39"/>
      <c r="B38" s="39"/>
      <c r="C38" s="39"/>
      <c r="D38" s="39"/>
      <c r="E38" s="39"/>
      <c r="F38" s="39"/>
      <c r="G38" s="39"/>
      <c r="H38" s="39"/>
    </row>
    <row r="39" spans="1:8" ht="21.75" customHeight="1" x14ac:dyDescent="0.25">
      <c r="A39" s="69" t="s">
        <v>44</v>
      </c>
      <c r="B39" s="69"/>
      <c r="C39" s="69"/>
      <c r="D39" s="69"/>
      <c r="E39" s="69"/>
      <c r="F39" s="69"/>
      <c r="G39" s="69"/>
      <c r="H39" s="69"/>
    </row>
    <row r="40" spans="1:8" ht="19.5" customHeight="1" x14ac:dyDescent="0.25">
      <c r="A40" s="38" t="s">
        <v>45</v>
      </c>
      <c r="B40" s="38"/>
      <c r="C40" s="38"/>
      <c r="D40" s="38"/>
      <c r="E40" s="38"/>
      <c r="F40" s="38"/>
      <c r="G40" s="38"/>
      <c r="H40" s="38"/>
    </row>
    <row r="41" spans="1:8" ht="19.5" customHeight="1" x14ac:dyDescent="0.25">
      <c r="A41" s="50"/>
      <c r="B41" s="63" t="s">
        <v>46</v>
      </c>
      <c r="C41" s="63"/>
      <c r="D41" s="63"/>
      <c r="E41" s="63"/>
      <c r="F41" s="63"/>
      <c r="G41" s="63"/>
      <c r="H41" s="50"/>
    </row>
    <row r="42" spans="1:8" ht="18" customHeight="1" x14ac:dyDescent="0.25">
      <c r="A42" s="50"/>
      <c r="B42" s="51" t="s">
        <v>47</v>
      </c>
      <c r="C42" s="65">
        <f>C36</f>
        <v>18000</v>
      </c>
      <c r="D42" s="65">
        <f>D36</f>
        <v>54000</v>
      </c>
      <c r="E42" s="65">
        <f>E36</f>
        <v>90000</v>
      </c>
      <c r="F42" s="65">
        <f>F36</f>
        <v>120000</v>
      </c>
      <c r="G42" s="65"/>
      <c r="H42" s="50"/>
    </row>
    <row r="43" spans="1:8" ht="18" customHeight="1" x14ac:dyDescent="0.25">
      <c r="A43" s="50"/>
      <c r="B43" s="51" t="s">
        <v>48</v>
      </c>
      <c r="C43" s="52" t="s">
        <v>49</v>
      </c>
      <c r="D43" s="52" t="s">
        <v>49</v>
      </c>
      <c r="E43" s="52" t="s">
        <v>49</v>
      </c>
      <c r="F43" s="52" t="s">
        <v>50</v>
      </c>
      <c r="G43" s="52"/>
      <c r="H43" s="50"/>
    </row>
    <row r="44" spans="1:8" ht="18" customHeight="1" x14ac:dyDescent="0.25">
      <c r="A44" s="66"/>
      <c r="B44" s="67" t="s">
        <v>51</v>
      </c>
      <c r="C44" s="68">
        <f>IF(C9="Normal (4 Installments)",IF((C32+C33)&gt;=G11*12%,0,FLOOR(C36/100,1)*100*0.01*3),0)</f>
        <v>540</v>
      </c>
      <c r="D44" s="68">
        <f>IF(C9="Normal (4 Installments)",IF((D32+D33)&gt;=G11*36%,0,FLOOR(D36/100,1)*100*0.01*3),0)</f>
        <v>1620</v>
      </c>
      <c r="E44" s="68">
        <f>IF(C9="Normal (4 Installments)",FLOOR(E36/100,1)*100*0.01*3,0)</f>
        <v>2700</v>
      </c>
      <c r="F44" s="68">
        <f>IF(C9="Normal (4 Installments)",FLOOR(F36/100,1)*100*0.01*1,IF(C9="Presumptive 44AD/44ADA (1 Installment - 15 Mar only)",FLOOR(F36/100,1)*100*0.01*1,0))</f>
        <v>1200</v>
      </c>
      <c r="G44" s="68">
        <f>SUM(C44:F44)</f>
        <v>6060</v>
      </c>
      <c r="H44" s="66"/>
    </row>
    <row r="45" spans="1:8" ht="37.5" customHeight="1" x14ac:dyDescent="0.25">
      <c r="A45" s="50"/>
      <c r="B45" s="63" t="s">
        <v>52</v>
      </c>
      <c r="C45" s="63"/>
      <c r="D45" s="63"/>
      <c r="E45" s="63"/>
      <c r="F45" s="63"/>
      <c r="G45" s="63"/>
      <c r="H45" s="50"/>
    </row>
    <row r="46" spans="1:8" ht="18" customHeight="1" x14ac:dyDescent="0.25">
      <c r="A46" s="33"/>
      <c r="B46" s="33"/>
      <c r="C46" s="33"/>
      <c r="D46" s="33"/>
      <c r="E46" s="33"/>
      <c r="F46" s="33"/>
      <c r="G46" s="33"/>
      <c r="H46" s="33"/>
    </row>
    <row r="47" spans="1:8" ht="6" customHeight="1" x14ac:dyDescent="0.25">
      <c r="A47" s="39"/>
      <c r="B47" s="39"/>
      <c r="C47" s="39"/>
      <c r="D47" s="39"/>
      <c r="E47" s="39"/>
      <c r="F47" s="39"/>
      <c r="G47" s="39"/>
      <c r="H47" s="39"/>
    </row>
    <row r="48" spans="1:8" ht="21.75" customHeight="1" x14ac:dyDescent="0.25">
      <c r="A48" s="70" t="s">
        <v>53</v>
      </c>
      <c r="B48" s="70"/>
      <c r="C48" s="70"/>
      <c r="D48" s="70"/>
      <c r="E48" s="70"/>
      <c r="F48" s="70"/>
      <c r="G48" s="70"/>
      <c r="H48" s="70"/>
    </row>
    <row r="49" spans="1:8" ht="19.5" customHeight="1" x14ac:dyDescent="0.25">
      <c r="A49" s="38" t="s">
        <v>54</v>
      </c>
      <c r="B49" s="38"/>
      <c r="C49" s="38"/>
      <c r="D49" s="38"/>
      <c r="E49" s="38"/>
      <c r="F49" s="38"/>
      <c r="G49" s="38"/>
      <c r="H49" s="38"/>
    </row>
    <row r="50" spans="1:8" ht="19.5" customHeight="1" x14ac:dyDescent="0.25">
      <c r="A50" s="50"/>
      <c r="B50" s="63" t="s">
        <v>55</v>
      </c>
      <c r="C50" s="63"/>
      <c r="D50" s="63"/>
      <c r="E50" s="63"/>
      <c r="F50" s="63"/>
      <c r="G50" s="63"/>
      <c r="H50" s="50"/>
    </row>
    <row r="51" spans="1:8" ht="18" customHeight="1" x14ac:dyDescent="0.25">
      <c r="A51" s="50"/>
      <c r="B51" s="51" t="s">
        <v>56</v>
      </c>
      <c r="C51" s="33"/>
      <c r="D51" s="33"/>
      <c r="E51" s="33"/>
      <c r="F51" s="33"/>
      <c r="G51" s="65">
        <f>G34</f>
        <v>30000</v>
      </c>
      <c r="H51" s="50"/>
    </row>
    <row r="52" spans="1:8" ht="18" customHeight="1" x14ac:dyDescent="0.25">
      <c r="A52" s="50"/>
      <c r="B52" s="51" t="s">
        <v>57</v>
      </c>
      <c r="C52" s="33"/>
      <c r="D52" s="33"/>
      <c r="E52" s="33"/>
      <c r="F52" s="33"/>
      <c r="G52" s="65">
        <f>G11*90%</f>
        <v>135000</v>
      </c>
      <c r="H52" s="50"/>
    </row>
    <row r="53" spans="1:8" ht="18" customHeight="1" x14ac:dyDescent="0.25">
      <c r="A53" s="71"/>
      <c r="B53" s="72" t="s">
        <v>58</v>
      </c>
      <c r="C53" s="33"/>
      <c r="D53" s="33"/>
      <c r="E53" s="33"/>
      <c r="F53" s="33"/>
      <c r="G53" s="73" t="str">
        <f>IF(G51&lt;G52,"YES — Sec 424 (234B) Interest Applicable","NO — Sec 424 (234B) Not Applicable")</f>
        <v>YES — Sec 424 (234B) Interest Applicable</v>
      </c>
      <c r="H53" s="71"/>
    </row>
    <row r="54" spans="1:8" ht="18" customHeight="1" x14ac:dyDescent="0.25">
      <c r="A54" s="46"/>
      <c r="B54" s="53" t="s">
        <v>59</v>
      </c>
      <c r="C54" s="33"/>
      <c r="D54" s="33"/>
      <c r="E54" s="33"/>
      <c r="F54" s="33"/>
      <c r="G54" s="54">
        <f>MAX(0,G11-G51)</f>
        <v>120000</v>
      </c>
      <c r="H54" s="46"/>
    </row>
    <row r="55" spans="1:8" ht="18" customHeight="1" x14ac:dyDescent="0.25">
      <c r="A55" s="39"/>
      <c r="B55" s="40" t="s">
        <v>60</v>
      </c>
      <c r="C55" s="33"/>
      <c r="D55" s="33"/>
      <c r="E55" s="33"/>
      <c r="F55" s="33"/>
      <c r="G55" s="41">
        <v>3</v>
      </c>
      <c r="H55" s="39"/>
    </row>
    <row r="56" spans="1:8" ht="18" customHeight="1" x14ac:dyDescent="0.25">
      <c r="A56" s="66"/>
      <c r="B56" s="67" t="s">
        <v>61</v>
      </c>
      <c r="C56" s="33"/>
      <c r="D56" s="33"/>
      <c r="E56" s="33"/>
      <c r="F56" s="33"/>
      <c r="G56" s="68">
        <f>IF(G53="YES — Sec 424 (234B) Interest Applicable",FLOOR(G54/100,1)*100*0.01*G55,0)</f>
        <v>3600</v>
      </c>
      <c r="H56" s="66"/>
    </row>
    <row r="57" spans="1:8" ht="18" customHeight="1" x14ac:dyDescent="0.25">
      <c r="A57" s="33"/>
      <c r="B57" s="74" t="s">
        <v>62</v>
      </c>
      <c r="C57" s="33"/>
      <c r="D57" s="33"/>
      <c r="E57" s="33"/>
      <c r="F57" s="33"/>
      <c r="G57" s="33"/>
      <c r="H57" s="33"/>
    </row>
    <row r="58" spans="1:8" ht="6" customHeight="1" x14ac:dyDescent="0.25">
      <c r="A58" s="39"/>
      <c r="B58" s="39"/>
      <c r="C58" s="39"/>
      <c r="D58" s="39"/>
      <c r="E58" s="39"/>
      <c r="F58" s="39"/>
      <c r="G58" s="39"/>
      <c r="H58" s="39"/>
    </row>
    <row r="59" spans="1:8" ht="21.75" customHeight="1" x14ac:dyDescent="0.25">
      <c r="A59" s="37" t="s">
        <v>63</v>
      </c>
      <c r="B59" s="37"/>
      <c r="C59" s="37"/>
      <c r="D59" s="37"/>
      <c r="E59" s="37"/>
      <c r="F59" s="37"/>
      <c r="G59" s="37"/>
      <c r="H59" s="37"/>
    </row>
    <row r="60" spans="1:8" ht="18" customHeight="1" x14ac:dyDescent="0.25">
      <c r="A60" s="39"/>
      <c r="B60" s="45" t="s">
        <v>64</v>
      </c>
      <c r="C60" s="33"/>
      <c r="D60" s="33"/>
      <c r="E60" s="33"/>
      <c r="F60" s="33"/>
      <c r="G60" s="64">
        <f>G11</f>
        <v>150000</v>
      </c>
      <c r="H60" s="39"/>
    </row>
    <row r="61" spans="1:8" ht="18" customHeight="1" x14ac:dyDescent="0.25">
      <c r="A61" s="39"/>
      <c r="B61" s="45" t="s">
        <v>65</v>
      </c>
      <c r="C61" s="33"/>
      <c r="D61" s="33"/>
      <c r="E61" s="33"/>
      <c r="F61" s="33"/>
      <c r="G61" s="64">
        <f>G12+G13</f>
        <v>30000</v>
      </c>
      <c r="H61" s="39"/>
    </row>
    <row r="62" spans="1:8" ht="18" customHeight="1" x14ac:dyDescent="0.25">
      <c r="A62" s="46"/>
      <c r="B62" s="53" t="s">
        <v>66</v>
      </c>
      <c r="C62" s="33"/>
      <c r="D62" s="33"/>
      <c r="E62" s="33"/>
      <c r="F62" s="33"/>
      <c r="G62" s="54">
        <f>G14</f>
        <v>120000</v>
      </c>
      <c r="H62" s="46"/>
    </row>
    <row r="63" spans="1:8" ht="18" customHeight="1" x14ac:dyDescent="0.25">
      <c r="A63" s="39"/>
      <c r="B63" s="45" t="s">
        <v>67</v>
      </c>
      <c r="C63" s="33"/>
      <c r="D63" s="33"/>
      <c r="E63" s="33"/>
      <c r="F63" s="33"/>
      <c r="G63" s="64">
        <f>F33</f>
        <v>0</v>
      </c>
      <c r="H63" s="39"/>
    </row>
    <row r="64" spans="1:8" ht="18" customHeight="1" x14ac:dyDescent="0.25">
      <c r="A64" s="71"/>
      <c r="B64" s="75" t="s">
        <v>68</v>
      </c>
      <c r="C64" s="33"/>
      <c r="D64" s="33"/>
      <c r="E64" s="33"/>
      <c r="F64" s="33"/>
      <c r="G64" s="76">
        <f>MAX(0,G14-F33)</f>
        <v>120000</v>
      </c>
      <c r="H64" s="71"/>
    </row>
    <row r="65" spans="1:8" ht="6" customHeight="1" x14ac:dyDescent="0.25">
      <c r="A65" s="39"/>
      <c r="B65" s="39"/>
      <c r="C65" s="39"/>
      <c r="D65" s="39"/>
      <c r="E65" s="39"/>
      <c r="F65" s="39"/>
      <c r="G65" s="39"/>
      <c r="H65" s="39"/>
    </row>
    <row r="66" spans="1:8" ht="18" customHeight="1" x14ac:dyDescent="0.25">
      <c r="A66" s="66"/>
      <c r="B66" s="77" t="s">
        <v>69</v>
      </c>
      <c r="C66" s="33"/>
      <c r="D66" s="33"/>
      <c r="E66" s="33"/>
      <c r="F66" s="33"/>
      <c r="G66" s="78">
        <f>G44</f>
        <v>6060</v>
      </c>
      <c r="H66" s="66"/>
    </row>
    <row r="67" spans="1:8" ht="18" customHeight="1" x14ac:dyDescent="0.25">
      <c r="A67" s="66"/>
      <c r="B67" s="77" t="s">
        <v>70</v>
      </c>
      <c r="C67" s="33"/>
      <c r="D67" s="33"/>
      <c r="E67" s="33"/>
      <c r="F67" s="33"/>
      <c r="G67" s="78">
        <f>G56</f>
        <v>3600</v>
      </c>
      <c r="H67" s="66"/>
    </row>
    <row r="68" spans="1:8" ht="24" customHeight="1" x14ac:dyDescent="0.25">
      <c r="A68" s="66"/>
      <c r="B68" s="67" t="s">
        <v>71</v>
      </c>
      <c r="C68" s="33"/>
      <c r="D68" s="33"/>
      <c r="E68" s="33"/>
      <c r="F68" s="33"/>
      <c r="G68" s="79">
        <f>G66+G67</f>
        <v>9660</v>
      </c>
      <c r="H68" s="66"/>
    </row>
    <row r="69" spans="1:8" ht="27.75" customHeight="1" x14ac:dyDescent="0.25">
      <c r="A69" s="36"/>
      <c r="B69" s="80" t="s">
        <v>72</v>
      </c>
      <c r="C69" s="36"/>
      <c r="D69" s="36"/>
      <c r="E69" s="36"/>
      <c r="F69" s="36"/>
      <c r="G69" s="81">
        <f>G64+G68</f>
        <v>129660</v>
      </c>
      <c r="H69" s="36"/>
    </row>
    <row r="70" spans="1:8" ht="18" customHeight="1" x14ac:dyDescent="0.25">
      <c r="A70" s="33"/>
      <c r="B70" s="33"/>
      <c r="C70" s="33"/>
      <c r="D70" s="33"/>
      <c r="E70" s="33"/>
      <c r="F70" s="33"/>
      <c r="G70" s="33"/>
      <c r="H70" s="33"/>
    </row>
    <row r="71" spans="1:8" ht="6" customHeight="1" x14ac:dyDescent="0.25">
      <c r="A71" s="39"/>
      <c r="B71" s="39"/>
      <c r="C71" s="39"/>
      <c r="D71" s="39"/>
      <c r="E71" s="39"/>
      <c r="F71" s="39"/>
      <c r="G71" s="39"/>
      <c r="H71" s="39"/>
    </row>
    <row r="72" spans="1:8" ht="21.75" customHeight="1" x14ac:dyDescent="0.25">
      <c r="A72" s="37" t="s">
        <v>73</v>
      </c>
      <c r="B72" s="37"/>
      <c r="C72" s="37"/>
      <c r="D72" s="37"/>
      <c r="E72" s="37"/>
      <c r="F72" s="37"/>
      <c r="G72" s="37"/>
      <c r="H72" s="37"/>
    </row>
    <row r="73" spans="1:8" ht="37.5" customHeight="1" x14ac:dyDescent="0.25">
      <c r="A73" s="50"/>
      <c r="B73" s="82" t="s">
        <v>74</v>
      </c>
      <c r="C73" s="82"/>
      <c r="D73" s="82"/>
      <c r="E73" s="82"/>
      <c r="F73" s="82"/>
      <c r="G73" s="82"/>
      <c r="H73" s="50"/>
    </row>
    <row r="74" spans="1:8" ht="34.5" customHeight="1" x14ac:dyDescent="0.25">
      <c r="A74" s="50"/>
      <c r="B74" s="82" t="s">
        <v>75</v>
      </c>
      <c r="C74" s="82"/>
      <c r="D74" s="82"/>
      <c r="E74" s="82"/>
      <c r="F74" s="82"/>
      <c r="G74" s="82"/>
      <c r="H74" s="50"/>
    </row>
    <row r="75" spans="1:8" ht="30.75" customHeight="1" x14ac:dyDescent="0.25">
      <c r="A75" s="50"/>
      <c r="B75" s="82" t="s">
        <v>76</v>
      </c>
      <c r="C75" s="82"/>
      <c r="D75" s="82"/>
      <c r="E75" s="82"/>
      <c r="F75" s="82"/>
      <c r="G75" s="82"/>
      <c r="H75" s="50"/>
    </row>
    <row r="76" spans="1:8" ht="35.25" customHeight="1" x14ac:dyDescent="0.25">
      <c r="A76" s="50"/>
      <c r="B76" s="82" t="s">
        <v>77</v>
      </c>
      <c r="C76" s="82"/>
      <c r="D76" s="82"/>
      <c r="E76" s="82"/>
      <c r="F76" s="82"/>
      <c r="G76" s="82"/>
      <c r="H76" s="50"/>
    </row>
    <row r="77" spans="1:8" ht="53.25" customHeight="1" x14ac:dyDescent="0.25">
      <c r="A77" s="50"/>
      <c r="B77" s="82" t="s">
        <v>78</v>
      </c>
      <c r="C77" s="82"/>
      <c r="D77" s="82"/>
      <c r="E77" s="82"/>
      <c r="F77" s="82"/>
      <c r="G77" s="82"/>
      <c r="H77" s="50"/>
    </row>
    <row r="78" spans="1:8" ht="34.5" customHeight="1" x14ac:dyDescent="0.25">
      <c r="A78" s="50"/>
      <c r="B78" s="82" t="s">
        <v>79</v>
      </c>
      <c r="C78" s="82"/>
      <c r="D78" s="82"/>
      <c r="E78" s="82"/>
      <c r="F78" s="82"/>
      <c r="G78" s="82"/>
      <c r="H78" s="50"/>
    </row>
    <row r="79" spans="1:8" ht="33" customHeight="1" x14ac:dyDescent="0.25">
      <c r="A79" s="50"/>
      <c r="B79" s="82" t="s">
        <v>80</v>
      </c>
      <c r="C79" s="82"/>
      <c r="D79" s="82"/>
      <c r="E79" s="82"/>
      <c r="F79" s="82"/>
      <c r="G79" s="82"/>
      <c r="H79" s="50"/>
    </row>
    <row r="80" spans="1:8" ht="42" customHeight="1" x14ac:dyDescent="0.25">
      <c r="A80" s="50"/>
      <c r="B80" s="82" t="s">
        <v>81</v>
      </c>
      <c r="C80" s="82"/>
      <c r="D80" s="82"/>
      <c r="E80" s="82"/>
      <c r="F80" s="82"/>
      <c r="G80" s="82"/>
      <c r="H80" s="50"/>
    </row>
    <row r="81" spans="1:8" ht="39" customHeight="1" x14ac:dyDescent="0.25">
      <c r="A81" s="50"/>
      <c r="B81" s="82" t="s">
        <v>82</v>
      </c>
      <c r="C81" s="82"/>
      <c r="D81" s="82"/>
      <c r="E81" s="82"/>
      <c r="F81" s="82"/>
      <c r="G81" s="82"/>
      <c r="H81" s="50"/>
    </row>
    <row r="82" spans="1:8" ht="43.5" customHeight="1" x14ac:dyDescent="0.25">
      <c r="A82" s="50"/>
      <c r="B82" s="82" t="s">
        <v>83</v>
      </c>
      <c r="C82" s="82"/>
      <c r="D82" s="82"/>
      <c r="E82" s="82"/>
      <c r="F82" s="82"/>
      <c r="G82" s="82"/>
      <c r="H82" s="50"/>
    </row>
    <row r="83" spans="1:8" ht="40.5" customHeight="1" x14ac:dyDescent="0.25">
      <c r="A83" s="50"/>
      <c r="B83" s="82" t="s">
        <v>84</v>
      </c>
      <c r="C83" s="82"/>
      <c r="D83" s="82"/>
      <c r="E83" s="82"/>
      <c r="F83" s="82"/>
      <c r="G83" s="82"/>
      <c r="H83" s="50"/>
    </row>
    <row r="84" spans="1:8" ht="25.5" customHeight="1" x14ac:dyDescent="0.25">
      <c r="A84" s="50"/>
      <c r="B84" s="82" t="s">
        <v>85</v>
      </c>
      <c r="C84" s="82"/>
      <c r="D84" s="82"/>
      <c r="E84" s="82"/>
      <c r="F84" s="82"/>
      <c r="G84" s="82"/>
      <c r="H84" s="50"/>
    </row>
    <row r="85" spans="1:8" ht="24" customHeight="1" x14ac:dyDescent="0.25">
      <c r="A85" s="83" t="s">
        <v>86</v>
      </c>
      <c r="B85" s="83"/>
      <c r="C85" s="83"/>
      <c r="D85" s="83"/>
      <c r="E85" s="83"/>
      <c r="F85" s="83"/>
      <c r="G85" s="83"/>
      <c r="H85" s="83"/>
    </row>
    <row r="86" spans="1:8" ht="18" customHeight="1" x14ac:dyDescent="0.25">
      <c r="A86" s="1"/>
      <c r="B86" s="1"/>
      <c r="C86" s="1"/>
      <c r="D86" s="1"/>
      <c r="E86" s="1"/>
      <c r="F86" s="1"/>
      <c r="G86" s="1"/>
      <c r="H86" s="1"/>
    </row>
    <row r="87" spans="1:8" ht="18" customHeight="1" x14ac:dyDescent="0.25">
      <c r="A87" s="1"/>
      <c r="B87" s="1"/>
      <c r="C87" s="1"/>
      <c r="D87" s="1"/>
      <c r="E87" s="1"/>
      <c r="F87" s="1"/>
      <c r="G87" s="1"/>
      <c r="H87" s="1"/>
    </row>
    <row r="88" spans="1:8" ht="18" customHeight="1" x14ac:dyDescent="0.25">
      <c r="A88" s="1"/>
      <c r="B88" s="1"/>
      <c r="C88" s="1"/>
      <c r="D88" s="1"/>
      <c r="E88" s="1"/>
      <c r="F88" s="1"/>
      <c r="G88" s="1"/>
      <c r="H88" s="1"/>
    </row>
    <row r="89" spans="1:8" ht="18" customHeight="1" x14ac:dyDescent="0.25">
      <c r="A89" s="1"/>
      <c r="B89" s="1"/>
      <c r="C89" s="1"/>
      <c r="D89" s="1"/>
      <c r="E89" s="1"/>
      <c r="F89" s="1"/>
      <c r="G89" s="1"/>
      <c r="H89" s="1"/>
    </row>
    <row r="90" spans="1:8" ht="18" customHeight="1" x14ac:dyDescent="0.25">
      <c r="A90" s="1"/>
      <c r="B90" s="1"/>
      <c r="C90" s="1"/>
      <c r="D90" s="1"/>
      <c r="E90" s="1"/>
      <c r="F90" s="1"/>
      <c r="G90" s="1"/>
      <c r="H90" s="1"/>
    </row>
    <row r="91" spans="1:8" ht="18" customHeight="1" x14ac:dyDescent="0.25">
      <c r="A91" s="1"/>
      <c r="B91" s="1"/>
      <c r="C91" s="1"/>
      <c r="D91" s="1"/>
      <c r="E91" s="1"/>
      <c r="F91" s="1"/>
      <c r="G91" s="1"/>
      <c r="H91" s="1"/>
    </row>
    <row r="92" spans="1:8" ht="18" customHeight="1" x14ac:dyDescent="0.25">
      <c r="A92" s="1"/>
      <c r="B92" s="1"/>
      <c r="C92" s="1"/>
      <c r="D92" s="1"/>
      <c r="E92" s="1"/>
      <c r="F92" s="1"/>
      <c r="G92" s="1"/>
      <c r="H92" s="1"/>
    </row>
    <row r="93" spans="1:8" ht="18" customHeight="1" x14ac:dyDescent="0.25">
      <c r="A93" s="1"/>
      <c r="B93" s="1"/>
      <c r="C93" s="1"/>
      <c r="D93" s="1"/>
      <c r="E93" s="1"/>
      <c r="F93" s="1"/>
      <c r="G93" s="1"/>
      <c r="H93" s="1"/>
    </row>
    <row r="94" spans="1:8" ht="18" customHeight="1" x14ac:dyDescent="0.25">
      <c r="A94" s="1"/>
      <c r="B94" s="1"/>
      <c r="C94" s="1"/>
      <c r="D94" s="1"/>
      <c r="E94" s="1"/>
      <c r="F94" s="1"/>
      <c r="G94" s="1"/>
      <c r="H94" s="1"/>
    </row>
    <row r="95" spans="1:8" ht="18" customHeight="1" x14ac:dyDescent="0.25">
      <c r="A95" s="1"/>
      <c r="B95" s="1"/>
      <c r="C95" s="1"/>
      <c r="D95" s="1"/>
      <c r="E95" s="1"/>
      <c r="F95" s="1"/>
      <c r="G95" s="1"/>
      <c r="H95" s="1"/>
    </row>
    <row r="96" spans="1:8" ht="18" customHeight="1" x14ac:dyDescent="0.25">
      <c r="A96" s="1"/>
      <c r="B96" s="1"/>
      <c r="C96" s="1"/>
      <c r="D96" s="1"/>
      <c r="E96" s="1"/>
      <c r="F96" s="1"/>
      <c r="G96" s="1"/>
      <c r="H96" s="1"/>
    </row>
    <row r="97" spans="1:8" ht="18" customHeight="1" x14ac:dyDescent="0.25">
      <c r="A97" s="1"/>
      <c r="B97" s="1"/>
      <c r="C97" s="1"/>
      <c r="D97" s="1"/>
      <c r="E97" s="1"/>
      <c r="F97" s="1"/>
      <c r="G97" s="1"/>
      <c r="H97" s="1"/>
    </row>
    <row r="98" spans="1:8" ht="18" customHeight="1" x14ac:dyDescent="0.25">
      <c r="A98" s="1"/>
      <c r="B98" s="1"/>
      <c r="C98" s="1"/>
      <c r="D98" s="1"/>
      <c r="E98" s="1"/>
      <c r="F98" s="1"/>
      <c r="G98" s="1"/>
      <c r="H98" s="1"/>
    </row>
    <row r="99" spans="1:8" ht="18" customHeight="1" x14ac:dyDescent="0.25">
      <c r="A99" s="1"/>
      <c r="B99" s="1"/>
      <c r="C99" s="1"/>
      <c r="D99" s="1"/>
      <c r="E99" s="1"/>
      <c r="F99" s="1"/>
      <c r="G99" s="1"/>
      <c r="H99" s="1"/>
    </row>
    <row r="100" spans="1:8" ht="18" customHeight="1" x14ac:dyDescent="0.25">
      <c r="A100" s="1"/>
      <c r="B100" s="1"/>
      <c r="C100" s="1"/>
      <c r="D100" s="1"/>
      <c r="E100" s="1"/>
      <c r="F100" s="1"/>
      <c r="G100" s="1"/>
      <c r="H100" s="1"/>
    </row>
    <row r="101" spans="1:8" ht="18" customHeight="1" x14ac:dyDescent="0.25">
      <c r="A101" s="1"/>
      <c r="B101" s="1"/>
      <c r="C101" s="1"/>
      <c r="D101" s="1"/>
      <c r="E101" s="1"/>
      <c r="F101" s="1"/>
      <c r="G101" s="1"/>
      <c r="H101" s="1"/>
    </row>
    <row r="102" spans="1:8" ht="18" customHeight="1" x14ac:dyDescent="0.25">
      <c r="A102" s="1"/>
      <c r="B102" s="1"/>
      <c r="C102" s="1"/>
      <c r="D102" s="1"/>
      <c r="E102" s="1"/>
      <c r="F102" s="1"/>
      <c r="G102" s="1"/>
      <c r="H102" s="1"/>
    </row>
    <row r="103" spans="1:8" ht="18" customHeight="1" x14ac:dyDescent="0.25">
      <c r="A103" s="1"/>
      <c r="B103" s="1"/>
      <c r="C103" s="1"/>
      <c r="D103" s="1"/>
      <c r="E103" s="1"/>
      <c r="F103" s="1"/>
      <c r="G103" s="1"/>
      <c r="H103" s="1"/>
    </row>
    <row r="104" spans="1:8" ht="18" customHeight="1" x14ac:dyDescent="0.25">
      <c r="A104" s="1"/>
      <c r="B104" s="1"/>
      <c r="C104" s="1"/>
      <c r="D104" s="1"/>
      <c r="E104" s="1"/>
      <c r="F104" s="1"/>
      <c r="G104" s="1"/>
      <c r="H104" s="1"/>
    </row>
    <row r="105" spans="1:8" ht="18" customHeight="1" x14ac:dyDescent="0.25">
      <c r="A105" s="1"/>
      <c r="B105" s="1"/>
      <c r="C105" s="1"/>
      <c r="D105" s="1"/>
      <c r="E105" s="1"/>
      <c r="F105" s="1"/>
      <c r="G105" s="1"/>
      <c r="H105" s="1"/>
    </row>
    <row r="106" spans="1:8" ht="18" customHeight="1" x14ac:dyDescent="0.25">
      <c r="A106" s="1"/>
      <c r="B106" s="1"/>
      <c r="C106" s="1"/>
      <c r="D106" s="1"/>
      <c r="E106" s="1"/>
      <c r="F106" s="1"/>
      <c r="G106" s="1"/>
      <c r="H106" s="1"/>
    </row>
    <row r="107" spans="1:8" ht="18" customHeight="1" x14ac:dyDescent="0.25">
      <c r="A107" s="1"/>
      <c r="B107" s="1"/>
      <c r="C107" s="1"/>
      <c r="D107" s="1"/>
      <c r="E107" s="1"/>
      <c r="F107" s="1"/>
      <c r="G107" s="1"/>
      <c r="H107" s="1"/>
    </row>
    <row r="108" spans="1:8" ht="18" customHeight="1" x14ac:dyDescent="0.25">
      <c r="A108" s="1"/>
      <c r="B108" s="1"/>
      <c r="C108" s="1"/>
      <c r="D108" s="1"/>
      <c r="E108" s="1"/>
      <c r="F108" s="1"/>
      <c r="G108" s="1"/>
      <c r="H108" s="1"/>
    </row>
    <row r="109" spans="1:8" ht="18" customHeight="1" x14ac:dyDescent="0.25">
      <c r="A109" s="1"/>
      <c r="B109" s="1"/>
      <c r="C109" s="1"/>
      <c r="D109" s="1"/>
      <c r="E109" s="1"/>
      <c r="F109" s="1"/>
      <c r="G109" s="1"/>
      <c r="H109" s="1"/>
    </row>
    <row r="110" spans="1:8" ht="18" customHeight="1" x14ac:dyDescent="0.25">
      <c r="A110" s="1"/>
      <c r="B110" s="1"/>
      <c r="C110" s="1"/>
      <c r="D110" s="1"/>
      <c r="E110" s="1"/>
      <c r="F110" s="1"/>
      <c r="G110" s="1"/>
      <c r="H110" s="1"/>
    </row>
    <row r="111" spans="1:8" ht="18" customHeight="1" x14ac:dyDescent="0.25">
      <c r="A111" s="1"/>
      <c r="B111" s="1"/>
      <c r="C111" s="1"/>
      <c r="D111" s="1"/>
      <c r="E111" s="1"/>
      <c r="F111" s="1"/>
      <c r="G111" s="1"/>
      <c r="H111" s="1"/>
    </row>
    <row r="112" spans="1:8" ht="18" customHeight="1" x14ac:dyDescent="0.25">
      <c r="A112" s="1"/>
      <c r="B112" s="1"/>
      <c r="C112" s="1"/>
      <c r="D112" s="1"/>
      <c r="E112" s="1"/>
      <c r="F112" s="1"/>
      <c r="G112" s="1"/>
      <c r="H112" s="1"/>
    </row>
    <row r="113" spans="1:8" ht="18" customHeight="1" x14ac:dyDescent="0.25">
      <c r="A113" s="1"/>
      <c r="B113" s="1"/>
      <c r="C113" s="1"/>
      <c r="D113" s="1"/>
      <c r="E113" s="1"/>
      <c r="F113" s="1"/>
      <c r="G113" s="1"/>
      <c r="H113" s="1"/>
    </row>
    <row r="114" spans="1:8" ht="18" customHeight="1" x14ac:dyDescent="0.25">
      <c r="A114" s="1"/>
      <c r="B114" s="1"/>
      <c r="C114" s="1"/>
      <c r="D114" s="1"/>
      <c r="E114" s="1"/>
      <c r="F114" s="1"/>
      <c r="G114" s="1"/>
      <c r="H114" s="1"/>
    </row>
    <row r="115" spans="1:8" ht="18" customHeight="1" x14ac:dyDescent="0.25">
      <c r="A115" s="1"/>
      <c r="B115" s="1"/>
      <c r="C115" s="1"/>
      <c r="D115" s="1"/>
      <c r="E115" s="1"/>
      <c r="F115" s="1"/>
      <c r="G115" s="1"/>
      <c r="H115" s="1"/>
    </row>
    <row r="116" spans="1:8" ht="18" customHeight="1" x14ac:dyDescent="0.25">
      <c r="A116" s="1"/>
      <c r="B116" s="1"/>
      <c r="C116" s="1"/>
      <c r="D116" s="1"/>
      <c r="E116" s="1"/>
      <c r="F116" s="1"/>
      <c r="G116" s="1"/>
      <c r="H116" s="1"/>
    </row>
    <row r="117" spans="1:8" ht="18" customHeight="1" x14ac:dyDescent="0.25">
      <c r="A117" s="1"/>
      <c r="B117" s="1"/>
      <c r="C117" s="1"/>
      <c r="D117" s="1"/>
      <c r="E117" s="1"/>
      <c r="F117" s="1"/>
      <c r="G117" s="1"/>
      <c r="H117" s="1"/>
    </row>
    <row r="118" spans="1:8" ht="18" customHeight="1" x14ac:dyDescent="0.25">
      <c r="A118" s="1"/>
      <c r="B118" s="1"/>
      <c r="C118" s="1"/>
      <c r="D118" s="1"/>
      <c r="E118" s="1"/>
      <c r="F118" s="1"/>
      <c r="G118" s="1"/>
      <c r="H118" s="1"/>
    </row>
    <row r="119" spans="1:8" ht="18" customHeight="1" x14ac:dyDescent="0.25">
      <c r="A119" s="1"/>
      <c r="B119" s="1"/>
      <c r="C119" s="1"/>
      <c r="D119" s="1"/>
      <c r="E119" s="1"/>
      <c r="F119" s="1"/>
      <c r="G119" s="1"/>
      <c r="H119" s="1"/>
    </row>
    <row r="120" spans="1:8" ht="18" customHeight="1" x14ac:dyDescent="0.25">
      <c r="A120" s="1"/>
      <c r="B120" s="1"/>
      <c r="C120" s="1"/>
      <c r="D120" s="1"/>
      <c r="E120" s="1"/>
      <c r="F120" s="1"/>
      <c r="G120" s="1"/>
      <c r="H120" s="1"/>
    </row>
    <row r="121" spans="1:8" ht="18" customHeight="1" x14ac:dyDescent="0.25">
      <c r="A121" s="1"/>
      <c r="B121" s="1"/>
      <c r="C121" s="1"/>
      <c r="D121" s="1"/>
      <c r="E121" s="1"/>
      <c r="F121" s="1"/>
      <c r="G121" s="1"/>
      <c r="H121" s="1"/>
    </row>
    <row r="122" spans="1:8" ht="18" customHeight="1" x14ac:dyDescent="0.25">
      <c r="A122" s="1"/>
      <c r="B122" s="1"/>
      <c r="C122" s="1"/>
      <c r="D122" s="1"/>
      <c r="E122" s="1"/>
      <c r="F122" s="1"/>
      <c r="G122" s="1"/>
      <c r="H122" s="1"/>
    </row>
    <row r="123" spans="1:8" ht="18" customHeight="1" x14ac:dyDescent="0.25">
      <c r="A123" s="1"/>
      <c r="B123" s="1"/>
      <c r="C123" s="1"/>
      <c r="D123" s="1"/>
      <c r="E123" s="1"/>
      <c r="F123" s="1"/>
      <c r="G123" s="1"/>
      <c r="H123" s="1"/>
    </row>
    <row r="124" spans="1:8" ht="18" customHeight="1" x14ac:dyDescent="0.25">
      <c r="A124" s="1"/>
      <c r="B124" s="1"/>
      <c r="C124" s="1"/>
      <c r="D124" s="1"/>
      <c r="E124" s="1"/>
      <c r="F124" s="1"/>
      <c r="G124" s="1"/>
      <c r="H124" s="1"/>
    </row>
    <row r="125" spans="1:8" ht="18" customHeight="1" x14ac:dyDescent="0.25">
      <c r="A125" s="1"/>
      <c r="B125" s="1"/>
      <c r="C125" s="1"/>
      <c r="D125" s="1"/>
      <c r="E125" s="1"/>
      <c r="F125" s="1"/>
      <c r="G125" s="1"/>
      <c r="H125" s="1"/>
    </row>
    <row r="126" spans="1:8" ht="18" customHeight="1" x14ac:dyDescent="0.25">
      <c r="A126" s="1"/>
      <c r="B126" s="1"/>
      <c r="C126" s="1"/>
      <c r="D126" s="1"/>
      <c r="E126" s="1"/>
      <c r="F126" s="1"/>
      <c r="G126" s="1"/>
      <c r="H126" s="1"/>
    </row>
    <row r="127" spans="1:8" ht="18" customHeight="1" x14ac:dyDescent="0.25">
      <c r="A127" s="1"/>
      <c r="B127" s="1"/>
      <c r="C127" s="1"/>
      <c r="D127" s="1"/>
      <c r="E127" s="1"/>
      <c r="F127" s="1"/>
      <c r="G127" s="1"/>
      <c r="H127" s="1"/>
    </row>
    <row r="128" spans="1:8" ht="18" customHeight="1" x14ac:dyDescent="0.25">
      <c r="A128" s="1"/>
      <c r="B128" s="1"/>
      <c r="C128" s="1"/>
      <c r="D128" s="1"/>
      <c r="E128" s="1"/>
      <c r="F128" s="1"/>
      <c r="G128" s="1"/>
      <c r="H128" s="1"/>
    </row>
    <row r="129" spans="1:8" ht="18" customHeight="1" x14ac:dyDescent="0.25">
      <c r="A129" s="1"/>
      <c r="B129" s="1"/>
      <c r="C129" s="1"/>
      <c r="D129" s="1"/>
      <c r="E129" s="1"/>
      <c r="F129" s="1"/>
      <c r="G129" s="1"/>
      <c r="H129" s="1"/>
    </row>
    <row r="130" spans="1:8" ht="18" customHeight="1" x14ac:dyDescent="0.25">
      <c r="A130" s="1"/>
      <c r="B130" s="1"/>
      <c r="C130" s="1"/>
      <c r="D130" s="1"/>
      <c r="E130" s="1"/>
      <c r="F130" s="1"/>
      <c r="G130" s="1"/>
      <c r="H130" s="1"/>
    </row>
    <row r="131" spans="1:8" ht="18" customHeight="1" x14ac:dyDescent="0.25">
      <c r="A131" s="1"/>
      <c r="B131" s="1"/>
      <c r="C131" s="1"/>
      <c r="D131" s="1"/>
      <c r="E131" s="1"/>
      <c r="F131" s="1"/>
      <c r="G131" s="1"/>
      <c r="H131" s="1"/>
    </row>
    <row r="132" spans="1:8" ht="18" customHeight="1" x14ac:dyDescent="0.25">
      <c r="A132" s="1"/>
      <c r="B132" s="1"/>
      <c r="C132" s="1"/>
      <c r="D132" s="1"/>
      <c r="E132" s="1"/>
      <c r="F132" s="1"/>
      <c r="G132" s="1"/>
      <c r="H132" s="1"/>
    </row>
    <row r="133" spans="1:8" ht="18" customHeight="1" x14ac:dyDescent="0.25">
      <c r="A133" s="1"/>
      <c r="B133" s="1"/>
      <c r="C133" s="1"/>
      <c r="D133" s="1"/>
      <c r="E133" s="1"/>
      <c r="F133" s="1"/>
      <c r="G133" s="1"/>
      <c r="H133" s="1"/>
    </row>
    <row r="134" spans="1:8" ht="18" customHeight="1" x14ac:dyDescent="0.25">
      <c r="A134" s="1"/>
      <c r="B134" s="1"/>
      <c r="C134" s="1"/>
      <c r="D134" s="1"/>
      <c r="E134" s="1"/>
      <c r="F134" s="1"/>
      <c r="G134" s="1"/>
      <c r="H134" s="1"/>
    </row>
    <row r="135" spans="1:8" ht="18" customHeight="1" x14ac:dyDescent="0.25">
      <c r="A135" s="1"/>
      <c r="B135" s="1"/>
      <c r="C135" s="1"/>
      <c r="D135" s="1"/>
      <c r="E135" s="1"/>
      <c r="F135" s="1"/>
      <c r="G135" s="1"/>
      <c r="H135" s="1"/>
    </row>
    <row r="136" spans="1:8" ht="18" customHeight="1" x14ac:dyDescent="0.25">
      <c r="A136" s="1"/>
      <c r="B136" s="1"/>
      <c r="C136" s="1"/>
      <c r="D136" s="1"/>
      <c r="E136" s="1"/>
      <c r="F136" s="1"/>
      <c r="G136" s="1"/>
      <c r="H136" s="1"/>
    </row>
    <row r="137" spans="1:8" ht="18" customHeight="1" x14ac:dyDescent="0.25">
      <c r="A137" s="1"/>
      <c r="B137" s="1"/>
      <c r="C137" s="1"/>
      <c r="D137" s="1"/>
      <c r="E137" s="1"/>
      <c r="F137" s="1"/>
      <c r="G137" s="1"/>
      <c r="H137" s="1"/>
    </row>
    <row r="138" spans="1:8" ht="18" customHeight="1" x14ac:dyDescent="0.25">
      <c r="A138" s="1"/>
      <c r="B138" s="1"/>
      <c r="C138" s="1"/>
      <c r="D138" s="1"/>
      <c r="E138" s="1"/>
      <c r="F138" s="1"/>
      <c r="G138" s="1"/>
      <c r="H138" s="1"/>
    </row>
    <row r="139" spans="1:8" ht="18" customHeight="1" x14ac:dyDescent="0.25">
      <c r="A139" s="1"/>
      <c r="B139" s="1"/>
      <c r="C139" s="1"/>
      <c r="D139" s="1"/>
      <c r="E139" s="1"/>
      <c r="F139" s="1"/>
      <c r="G139" s="1"/>
      <c r="H139" s="1"/>
    </row>
    <row r="140" spans="1:8" ht="18" customHeight="1" x14ac:dyDescent="0.25">
      <c r="A140" s="1"/>
      <c r="B140" s="1"/>
      <c r="C140" s="1"/>
      <c r="D140" s="1"/>
      <c r="E140" s="1"/>
      <c r="F140" s="1"/>
      <c r="G140" s="1"/>
      <c r="H140" s="1"/>
    </row>
    <row r="141" spans="1:8" ht="18" customHeight="1" x14ac:dyDescent="0.25">
      <c r="A141" s="1"/>
      <c r="B141" s="1"/>
      <c r="C141" s="1"/>
      <c r="D141" s="1"/>
      <c r="E141" s="1"/>
      <c r="F141" s="1"/>
      <c r="G141" s="1"/>
      <c r="H141" s="1"/>
    </row>
    <row r="142" spans="1:8" ht="18" customHeight="1" x14ac:dyDescent="0.25">
      <c r="A142" s="1"/>
      <c r="B142" s="1"/>
      <c r="C142" s="1"/>
      <c r="D142" s="1"/>
      <c r="E142" s="1"/>
      <c r="F142" s="1"/>
      <c r="G142" s="1"/>
      <c r="H142" s="1"/>
    </row>
    <row r="143" spans="1:8" ht="18" customHeight="1" x14ac:dyDescent="0.25">
      <c r="A143" s="1"/>
      <c r="B143" s="1"/>
      <c r="C143" s="1"/>
      <c r="D143" s="1"/>
      <c r="E143" s="1"/>
      <c r="F143" s="1"/>
      <c r="G143" s="1"/>
      <c r="H143" s="1"/>
    </row>
    <row r="144" spans="1:8" ht="18" customHeight="1" x14ac:dyDescent="0.25">
      <c r="A144" s="1"/>
      <c r="B144" s="1"/>
      <c r="C144" s="1"/>
      <c r="D144" s="1"/>
      <c r="E144" s="1"/>
      <c r="F144" s="1"/>
      <c r="G144" s="1"/>
      <c r="H144" s="1"/>
    </row>
    <row r="145" spans="1:8" ht="18" customHeight="1" x14ac:dyDescent="0.25">
      <c r="A145" s="1"/>
      <c r="B145" s="1"/>
      <c r="C145" s="1"/>
      <c r="D145" s="1"/>
      <c r="E145" s="1"/>
      <c r="F145" s="1"/>
      <c r="G145" s="1"/>
      <c r="H145" s="1"/>
    </row>
    <row r="146" spans="1:8" ht="18" customHeight="1" x14ac:dyDescent="0.25">
      <c r="A146" s="1"/>
      <c r="B146" s="1"/>
      <c r="C146" s="1"/>
      <c r="D146" s="1"/>
      <c r="E146" s="1"/>
      <c r="F146" s="1"/>
      <c r="G146" s="1"/>
      <c r="H146" s="1"/>
    </row>
    <row r="147" spans="1:8" ht="18" customHeight="1" x14ac:dyDescent="0.25">
      <c r="A147" s="1"/>
      <c r="B147" s="1"/>
      <c r="C147" s="1"/>
      <c r="D147" s="1"/>
      <c r="E147" s="1"/>
      <c r="F147" s="1"/>
      <c r="G147" s="1"/>
      <c r="H147" s="1"/>
    </row>
    <row r="148" spans="1:8" ht="18" customHeight="1" x14ac:dyDescent="0.25">
      <c r="A148" s="1"/>
      <c r="B148" s="1"/>
      <c r="C148" s="1"/>
      <c r="D148" s="1"/>
      <c r="E148" s="1"/>
      <c r="F148" s="1"/>
      <c r="G148" s="1"/>
      <c r="H148" s="1"/>
    </row>
    <row r="149" spans="1:8" ht="18" customHeight="1" x14ac:dyDescent="0.25">
      <c r="A149" s="1"/>
      <c r="B149" s="1"/>
      <c r="C149" s="1"/>
      <c r="D149" s="1"/>
      <c r="E149" s="1"/>
      <c r="F149" s="1"/>
      <c r="G149" s="1"/>
      <c r="H149" s="1"/>
    </row>
    <row r="150" spans="1:8" ht="18" customHeight="1" x14ac:dyDescent="0.25">
      <c r="A150" s="1"/>
      <c r="B150" s="1"/>
      <c r="C150" s="1"/>
      <c r="D150" s="1"/>
      <c r="E150" s="1"/>
      <c r="F150" s="1"/>
      <c r="G150" s="1"/>
      <c r="H150" s="1"/>
    </row>
    <row r="151" spans="1:8" ht="18" customHeight="1" x14ac:dyDescent="0.25">
      <c r="A151" s="1"/>
      <c r="B151" s="1"/>
      <c r="C151" s="1"/>
      <c r="D151" s="1"/>
      <c r="E151" s="1"/>
      <c r="F151" s="1"/>
      <c r="G151" s="1"/>
      <c r="H151" s="1"/>
    </row>
    <row r="152" spans="1:8" ht="18" customHeight="1" x14ac:dyDescent="0.25">
      <c r="A152" s="1"/>
      <c r="B152" s="1"/>
      <c r="C152" s="1"/>
      <c r="D152" s="1"/>
      <c r="E152" s="1"/>
      <c r="F152" s="1"/>
      <c r="G152" s="1"/>
      <c r="H152" s="1"/>
    </row>
    <row r="153" spans="1:8" ht="18" customHeight="1" x14ac:dyDescent="0.25">
      <c r="A153" s="1"/>
      <c r="B153" s="1"/>
      <c r="C153" s="1"/>
      <c r="D153" s="1"/>
      <c r="E153" s="1"/>
      <c r="F153" s="1"/>
      <c r="G153" s="1"/>
      <c r="H153" s="1"/>
    </row>
    <row r="154" spans="1:8" ht="18" customHeight="1" x14ac:dyDescent="0.25">
      <c r="A154" s="1"/>
      <c r="B154" s="1"/>
      <c r="C154" s="1"/>
      <c r="D154" s="1"/>
      <c r="E154" s="1"/>
      <c r="F154" s="1"/>
      <c r="G154" s="1"/>
      <c r="H154" s="1"/>
    </row>
    <row r="155" spans="1:8" ht="18" customHeight="1" x14ac:dyDescent="0.25">
      <c r="A155" s="1"/>
      <c r="B155" s="1"/>
      <c r="C155" s="1"/>
      <c r="D155" s="1"/>
      <c r="E155" s="1"/>
      <c r="F155" s="1"/>
      <c r="G155" s="1"/>
      <c r="H155" s="1"/>
    </row>
    <row r="156" spans="1:8" ht="18" customHeight="1" x14ac:dyDescent="0.25">
      <c r="A156" s="1"/>
      <c r="B156" s="1"/>
      <c r="C156" s="1"/>
      <c r="D156" s="1"/>
      <c r="E156" s="1"/>
      <c r="F156" s="1"/>
      <c r="G156" s="1"/>
      <c r="H156" s="1"/>
    </row>
    <row r="157" spans="1:8" ht="18" customHeight="1" x14ac:dyDescent="0.25">
      <c r="A157" s="1"/>
      <c r="B157" s="1"/>
      <c r="C157" s="1"/>
      <c r="D157" s="1"/>
      <c r="E157" s="1"/>
      <c r="F157" s="1"/>
      <c r="G157" s="1"/>
      <c r="H157" s="1"/>
    </row>
    <row r="158" spans="1:8" ht="18" customHeight="1" x14ac:dyDescent="0.25"/>
    <row r="159" spans="1:8" ht="18" customHeight="1" x14ac:dyDescent="0.25"/>
  </sheetData>
  <sheetProtection algorithmName="SHA-512" hashValue="HhZ3rvM5HRHMjjuTHcObylY4WipydY3iOgqq9pdkXga6TiXyJg8x34/fpeMxH1D7C8dQbmwYXQvorzAUikPEcw==" saltValue="t4iEY/gL/u7YO78IUuro/g==" spinCount="100000" sheet="1" objects="1" scenarios="1"/>
  <mergeCells count="38">
    <mergeCell ref="A2:D2"/>
    <mergeCell ref="E2:H2"/>
    <mergeCell ref="A3:H3"/>
    <mergeCell ref="A4:H4"/>
    <mergeCell ref="A6:B6"/>
    <mergeCell ref="A7:H7"/>
    <mergeCell ref="A8:H8"/>
    <mergeCell ref="A10:H10"/>
    <mergeCell ref="A15:H15"/>
    <mergeCell ref="A18:H18"/>
    <mergeCell ref="A19:H19"/>
    <mergeCell ref="A24:H24"/>
    <mergeCell ref="B26:G26"/>
    <mergeCell ref="A29:H29"/>
    <mergeCell ref="A30:H30"/>
    <mergeCell ref="B31:G31"/>
    <mergeCell ref="A39:H39"/>
    <mergeCell ref="A40:H40"/>
    <mergeCell ref="B41:G41"/>
    <mergeCell ref="B45:G45"/>
    <mergeCell ref="A48:H48"/>
    <mergeCell ref="A49:H49"/>
    <mergeCell ref="B50:G50"/>
    <mergeCell ref="A59:H59"/>
    <mergeCell ref="A72:H72"/>
    <mergeCell ref="B73:G73"/>
    <mergeCell ref="B74:G74"/>
    <mergeCell ref="B75:G75"/>
    <mergeCell ref="B76:G76"/>
    <mergeCell ref="B77:G77"/>
    <mergeCell ref="B83:G83"/>
    <mergeCell ref="B84:G84"/>
    <mergeCell ref="A85:H85"/>
    <mergeCell ref="B78:G78"/>
    <mergeCell ref="B79:G79"/>
    <mergeCell ref="B80:G80"/>
    <mergeCell ref="B81:G81"/>
    <mergeCell ref="B82:G82"/>
  </mergeCells>
  <dataValidations count="1">
    <dataValidation type="list" showInputMessage="1" showErrorMessage="1" errorTitle="Invalid Type" error="Select a taxpayer type from the dropdown list." promptTitle="Taxpayer Type" prompt="Normal: 4 quarterly installments_x000a_44AD/44ADA: Single installment by 15 March_x000a_Senior Citizen (no business income): Exempt" sqref="C9" xr:uid="{00000000-0002-0000-0000-000000000000}">
      <formula1>"Normal (4 Installments),Presumptive 44AD/44ADA (1 Installment - 15 Mar only),Senior Citizen - No Business (Exempt from Advance Tax)"</formula1>
      <formula2>0</formula2>
    </dataValidation>
  </dataValidations>
  <pageMargins left="0.75" right="0.75" top="1" bottom="1" header="0.511811023622047" footer="0.511811023622047"/>
  <pageSetup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5"/>
  <sheetViews>
    <sheetView zoomScaleNormal="100" workbookViewId="0">
      <selection activeCell="B24" sqref="B24:F24"/>
    </sheetView>
  </sheetViews>
  <sheetFormatPr defaultColWidth="8.7109375" defaultRowHeight="15" x14ac:dyDescent="0.25"/>
  <cols>
    <col min="1" max="1" width="4" style="1" customWidth="1"/>
    <col min="2" max="2" width="32" style="1" customWidth="1"/>
    <col min="3" max="5" width="20" style="1" customWidth="1"/>
    <col min="6" max="6" width="28.7109375" style="1" customWidth="1"/>
    <col min="7" max="16384" width="8.7109375" style="1"/>
  </cols>
  <sheetData>
    <row r="1" spans="1:6" ht="15.75" customHeight="1" x14ac:dyDescent="0.25">
      <c r="A1" s="27" t="s">
        <v>87</v>
      </c>
      <c r="B1" s="27"/>
      <c r="C1" s="27"/>
      <c r="D1" s="27"/>
      <c r="E1" s="27"/>
      <c r="F1" s="27"/>
    </row>
    <row r="3" spans="1:6" ht="15" customHeight="1" x14ac:dyDescent="0.25">
      <c r="A3" s="30" t="s">
        <v>88</v>
      </c>
      <c r="B3" s="30"/>
      <c r="C3" s="30"/>
      <c r="D3" s="30"/>
      <c r="E3" s="30"/>
      <c r="F3" s="30"/>
    </row>
    <row r="4" spans="1:6" ht="19.5" customHeight="1" x14ac:dyDescent="0.25">
      <c r="A4" s="7"/>
      <c r="B4" s="8" t="s">
        <v>89</v>
      </c>
      <c r="C4" s="9" t="s">
        <v>90</v>
      </c>
      <c r="D4" s="9" t="s">
        <v>91</v>
      </c>
      <c r="E4" s="9" t="s">
        <v>92</v>
      </c>
      <c r="F4" s="9" t="s">
        <v>93</v>
      </c>
    </row>
    <row r="5" spans="1:6" ht="19.5" customHeight="1" x14ac:dyDescent="0.25">
      <c r="A5" s="2"/>
      <c r="B5" s="3" t="s">
        <v>94</v>
      </c>
      <c r="C5" s="10" t="s">
        <v>95</v>
      </c>
      <c r="D5" s="10" t="s">
        <v>96</v>
      </c>
      <c r="E5" s="10" t="s">
        <v>97</v>
      </c>
      <c r="F5" s="10" t="s">
        <v>98</v>
      </c>
    </row>
    <row r="6" spans="1:6" ht="19.5" customHeight="1" x14ac:dyDescent="0.25">
      <c r="A6" s="4"/>
      <c r="B6" s="5" t="s">
        <v>99</v>
      </c>
      <c r="C6" s="11" t="s">
        <v>100</v>
      </c>
      <c r="D6" s="11" t="s">
        <v>101</v>
      </c>
      <c r="E6" s="11" t="s">
        <v>102</v>
      </c>
      <c r="F6" s="11" t="s">
        <v>103</v>
      </c>
    </row>
    <row r="7" spans="1:6" ht="19.5" customHeight="1" x14ac:dyDescent="0.25">
      <c r="A7" s="2"/>
      <c r="B7" s="3" t="s">
        <v>104</v>
      </c>
      <c r="C7" s="10" t="s">
        <v>105</v>
      </c>
      <c r="D7" s="10" t="s">
        <v>106</v>
      </c>
      <c r="E7" s="10" t="s">
        <v>102</v>
      </c>
      <c r="F7" s="10" t="s">
        <v>107</v>
      </c>
    </row>
    <row r="8" spans="1:6" ht="19.5" customHeight="1" x14ac:dyDescent="0.25">
      <c r="A8" s="4"/>
      <c r="B8" s="5" t="s">
        <v>108</v>
      </c>
      <c r="C8" s="11" t="s">
        <v>109</v>
      </c>
      <c r="D8" s="11" t="s">
        <v>25</v>
      </c>
      <c r="E8" s="11" t="s">
        <v>110</v>
      </c>
      <c r="F8" s="11" t="s">
        <v>111</v>
      </c>
    </row>
    <row r="9" spans="1:6" ht="19.5" customHeight="1" x14ac:dyDescent="0.25">
      <c r="A9" s="2"/>
      <c r="B9" s="12" t="s">
        <v>112</v>
      </c>
      <c r="C9" s="13" t="s">
        <v>113</v>
      </c>
      <c r="D9" s="13" t="s">
        <v>25</v>
      </c>
      <c r="E9" s="13" t="s">
        <v>114</v>
      </c>
      <c r="F9" s="13" t="s">
        <v>113</v>
      </c>
    </row>
    <row r="11" spans="1:6" ht="15" customHeight="1" x14ac:dyDescent="0.25">
      <c r="A11" s="31" t="s">
        <v>115</v>
      </c>
      <c r="B11" s="31"/>
      <c r="C11" s="31"/>
      <c r="D11" s="31"/>
      <c r="E11" s="31"/>
      <c r="F11" s="31"/>
    </row>
    <row r="12" spans="1:6" ht="19.5" customHeight="1" x14ac:dyDescent="0.25">
      <c r="A12" s="7"/>
      <c r="B12" s="8" t="s">
        <v>116</v>
      </c>
      <c r="C12" s="9" t="s">
        <v>90</v>
      </c>
      <c r="D12" s="9" t="s">
        <v>117</v>
      </c>
      <c r="E12" s="9" t="s">
        <v>118</v>
      </c>
      <c r="F12" s="7"/>
    </row>
    <row r="13" spans="1:6" ht="19.5" customHeight="1" x14ac:dyDescent="0.25">
      <c r="A13" s="2"/>
      <c r="B13" s="3" t="s">
        <v>119</v>
      </c>
      <c r="C13" s="14" t="s">
        <v>120</v>
      </c>
      <c r="D13" s="10" t="s">
        <v>121</v>
      </c>
      <c r="E13" s="10" t="s">
        <v>122</v>
      </c>
      <c r="F13" s="2"/>
    </row>
    <row r="14" spans="1:6" ht="19.5" customHeight="1" x14ac:dyDescent="0.25">
      <c r="A14" s="6"/>
      <c r="B14" s="15" t="s">
        <v>123</v>
      </c>
      <c r="C14" s="16" t="s">
        <v>120</v>
      </c>
      <c r="D14" s="17" t="s">
        <v>121</v>
      </c>
      <c r="E14" s="17" t="s">
        <v>122</v>
      </c>
      <c r="F14" s="6"/>
    </row>
    <row r="15" spans="1:6" ht="19.5" customHeight="1" x14ac:dyDescent="0.25">
      <c r="A15" s="2"/>
      <c r="B15" s="3" t="s">
        <v>124</v>
      </c>
      <c r="C15" s="14" t="s">
        <v>125</v>
      </c>
      <c r="D15" s="10" t="s">
        <v>126</v>
      </c>
      <c r="E15" s="10" t="s">
        <v>127</v>
      </c>
      <c r="F15" s="2"/>
    </row>
    <row r="17" spans="1:6" ht="15" customHeight="1" x14ac:dyDescent="0.25">
      <c r="A17" s="29" t="s">
        <v>128</v>
      </c>
      <c r="B17" s="29"/>
      <c r="C17" s="29"/>
      <c r="D17" s="29"/>
      <c r="E17" s="29"/>
      <c r="F17" s="29"/>
    </row>
    <row r="18" spans="1:6" ht="21.75" customHeight="1" x14ac:dyDescent="0.25">
      <c r="A18" s="7"/>
      <c r="B18" s="18" t="s">
        <v>129</v>
      </c>
      <c r="C18" s="19" t="s">
        <v>130</v>
      </c>
      <c r="D18" s="19" t="s">
        <v>131</v>
      </c>
      <c r="E18" s="19" t="s">
        <v>132</v>
      </c>
      <c r="F18" s="7"/>
    </row>
    <row r="19" spans="1:6" ht="21.75" customHeight="1" x14ac:dyDescent="0.25">
      <c r="A19" s="2"/>
      <c r="B19" s="20" t="s">
        <v>133</v>
      </c>
      <c r="C19" s="21" t="s">
        <v>134</v>
      </c>
      <c r="D19" s="21" t="s">
        <v>135</v>
      </c>
      <c r="E19" s="21" t="s">
        <v>136</v>
      </c>
      <c r="F19" s="2"/>
    </row>
    <row r="20" spans="1:6" ht="21.75" customHeight="1" x14ac:dyDescent="0.25">
      <c r="A20" s="22"/>
      <c r="B20" s="23" t="s">
        <v>137</v>
      </c>
      <c r="C20" s="24" t="s">
        <v>138</v>
      </c>
      <c r="D20" s="24" t="s">
        <v>135</v>
      </c>
      <c r="E20" s="24" t="s">
        <v>139</v>
      </c>
      <c r="F20" s="22"/>
    </row>
    <row r="21" spans="1:6" ht="21.75" customHeight="1" x14ac:dyDescent="0.25">
      <c r="A21" s="2"/>
      <c r="B21" s="20" t="s">
        <v>140</v>
      </c>
      <c r="C21" s="21" t="s">
        <v>141</v>
      </c>
      <c r="D21" s="21" t="s">
        <v>135</v>
      </c>
      <c r="E21" s="21" t="s">
        <v>142</v>
      </c>
      <c r="F21" s="2"/>
    </row>
    <row r="22" spans="1:6" ht="21.75" customHeight="1" x14ac:dyDescent="0.25">
      <c r="A22" s="22"/>
      <c r="B22" s="23" t="s">
        <v>143</v>
      </c>
      <c r="C22" s="24" t="s">
        <v>144</v>
      </c>
      <c r="D22" s="24" t="s">
        <v>145</v>
      </c>
      <c r="E22" s="24" t="s">
        <v>146</v>
      </c>
      <c r="F22" s="22"/>
    </row>
    <row r="24" spans="1:6" ht="66.75" customHeight="1" x14ac:dyDescent="0.25">
      <c r="B24" s="32" t="s">
        <v>147</v>
      </c>
      <c r="C24" s="32"/>
      <c r="D24" s="32"/>
      <c r="E24" s="32"/>
      <c r="F24" s="32"/>
    </row>
    <row r="25" spans="1:6" ht="15" customHeight="1" x14ac:dyDescent="0.25">
      <c r="A25" s="28" t="s">
        <v>148</v>
      </c>
      <c r="B25" s="28"/>
      <c r="C25" s="28"/>
      <c r="D25" s="28"/>
      <c r="E25" s="28"/>
      <c r="F25" s="28"/>
    </row>
  </sheetData>
  <mergeCells count="6">
    <mergeCell ref="A1:F1"/>
    <mergeCell ref="A3:F3"/>
    <mergeCell ref="A11:F11"/>
    <mergeCell ref="A17:F17"/>
    <mergeCell ref="A25:F25"/>
    <mergeCell ref="B24:F24"/>
  </mergeCell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4"/>
  <sheetViews>
    <sheetView zoomScaleNormal="100" workbookViewId="0">
      <selection activeCell="B21" sqref="B21"/>
    </sheetView>
  </sheetViews>
  <sheetFormatPr defaultColWidth="8.7109375" defaultRowHeight="15" x14ac:dyDescent="0.25"/>
  <cols>
    <col min="1" max="1" width="8.140625" style="1" customWidth="1"/>
    <col min="2" max="2" width="103" style="1" customWidth="1"/>
    <col min="3" max="3" width="0.28515625" style="1" customWidth="1"/>
    <col min="4" max="16384" width="8.7109375" style="1"/>
  </cols>
  <sheetData>
    <row r="1" spans="1:3" ht="15.75" customHeight="1" x14ac:dyDescent="0.25">
      <c r="A1" s="27" t="s">
        <v>149</v>
      </c>
      <c r="B1" s="27"/>
      <c r="C1" s="27"/>
    </row>
    <row r="3" spans="1:3" ht="45.75" customHeight="1" x14ac:dyDescent="0.25">
      <c r="A3" s="4"/>
      <c r="B3" s="25" t="s">
        <v>150</v>
      </c>
      <c r="C3" s="4"/>
    </row>
    <row r="4" spans="1:3" ht="6" customHeight="1" x14ac:dyDescent="0.25"/>
    <row r="5" spans="1:3" ht="42.75" customHeight="1" x14ac:dyDescent="0.25">
      <c r="A5" s="2"/>
      <c r="B5" s="26" t="s">
        <v>151</v>
      </c>
      <c r="C5" s="2"/>
    </row>
    <row r="6" spans="1:3" ht="6" customHeight="1" x14ac:dyDescent="0.25"/>
    <row r="7" spans="1:3" ht="43.5" customHeight="1" x14ac:dyDescent="0.25">
      <c r="A7" s="4"/>
      <c r="B7" s="25" t="s">
        <v>152</v>
      </c>
      <c r="C7" s="4"/>
    </row>
    <row r="8" spans="1:3" ht="6" customHeight="1" x14ac:dyDescent="0.25"/>
    <row r="9" spans="1:3" ht="48.75" customHeight="1" x14ac:dyDescent="0.25">
      <c r="A9" s="2"/>
      <c r="B9" s="26" t="s">
        <v>153</v>
      </c>
      <c r="C9" s="2"/>
    </row>
    <row r="10" spans="1:3" ht="6" customHeight="1" x14ac:dyDescent="0.25"/>
    <row r="11" spans="1:3" ht="45.75" customHeight="1" x14ac:dyDescent="0.25">
      <c r="A11" s="4"/>
      <c r="B11" s="25" t="s">
        <v>154</v>
      </c>
      <c r="C11" s="4"/>
    </row>
    <row r="12" spans="1:3" ht="6" customHeight="1" x14ac:dyDescent="0.25"/>
    <row r="13" spans="1:3" ht="45" customHeight="1" x14ac:dyDescent="0.25">
      <c r="A13" s="2"/>
      <c r="B13" s="26" t="s">
        <v>155</v>
      </c>
      <c r="C13" s="2"/>
    </row>
    <row r="14" spans="1:3" ht="6" customHeight="1" x14ac:dyDescent="0.25"/>
    <row r="15" spans="1:3" ht="51" customHeight="1" x14ac:dyDescent="0.25">
      <c r="A15" s="4"/>
      <c r="B15" s="25" t="s">
        <v>156</v>
      </c>
      <c r="C15" s="4"/>
    </row>
    <row r="16" spans="1:3" ht="6" customHeight="1" x14ac:dyDescent="0.25"/>
    <row r="17" spans="1:3" ht="45" customHeight="1" x14ac:dyDescent="0.25">
      <c r="A17" s="2"/>
      <c r="B17" s="26" t="s">
        <v>157</v>
      </c>
      <c r="C17" s="2"/>
    </row>
    <row r="18" spans="1:3" ht="6" customHeight="1" x14ac:dyDescent="0.25"/>
    <row r="19" spans="1:3" ht="44.25" customHeight="1" x14ac:dyDescent="0.25">
      <c r="A19" s="4"/>
      <c r="B19" s="25" t="s">
        <v>158</v>
      </c>
      <c r="C19" s="4"/>
    </row>
    <row r="20" spans="1:3" ht="6" customHeight="1" x14ac:dyDescent="0.25"/>
    <row r="21" spans="1:3" ht="54" customHeight="1" x14ac:dyDescent="0.25">
      <c r="A21" s="2"/>
      <c r="B21" s="26" t="s">
        <v>159</v>
      </c>
      <c r="C21" s="2"/>
    </row>
    <row r="22" spans="1:3" ht="6" customHeight="1" x14ac:dyDescent="0.25"/>
    <row r="24" spans="1:3" ht="15" customHeight="1" x14ac:dyDescent="0.25">
      <c r="A24" s="28" t="s">
        <v>160</v>
      </c>
      <c r="B24" s="28"/>
      <c r="C24" s="28"/>
    </row>
  </sheetData>
  <mergeCells count="2">
    <mergeCell ref="A1:C1"/>
    <mergeCell ref="A24:C24"/>
  </mergeCells>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 Advance Tax Calculator</vt:lpstr>
      <vt:lpstr>📋 Due Dates &amp; Rules</vt:lpstr>
      <vt:lpstr>📘 How to Use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madhu roy</cp:lastModifiedBy>
  <cp:revision>0</cp:revision>
  <dcterms:created xsi:type="dcterms:W3CDTF">2026-06-07T06:53:29Z</dcterms:created>
  <dcterms:modified xsi:type="dcterms:W3CDTF">2026-06-19T11:12:33Z</dcterms:modified>
  <dc:language>en-US</dc:language>
</cp:coreProperties>
</file>